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79" documentId="8_{71BBF163-A35E-46A1-AAAC-E260C395AD99}" xr6:coauthVersionLast="47" xr6:coauthVersionMax="47" xr10:uidLastSave="{3484E79A-6E82-4A30-9EFE-BE5C511D4433}"/>
  <bookViews>
    <workbookView xWindow="-120" yWindow="-120" windowWidth="29040" windowHeight="15720" xr2:uid="{00000000-000D-0000-FFFF-FFFF00000000}"/>
  </bookViews>
  <sheets>
    <sheet name="SP5 einlagig Innen" sheetId="1" r:id="rId1"/>
    <sheet name="SP5 zweilagig Innen" sheetId="5" r:id="rId2"/>
    <sheet name="SP5 zweilagig Außen" sheetId="2" r:id="rId3"/>
    <sheet name="Tabelle2" sheetId="7" r:id="rId4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D48" i="7" l="1"/>
  <c r="D47" i="7"/>
  <c r="F16" i="2"/>
  <c r="G16" i="2" s="1"/>
  <c r="H16" i="2" s="1"/>
  <c r="B16" i="2"/>
  <c r="A39" i="2"/>
  <c r="A28" i="2"/>
  <c r="F13" i="2"/>
  <c r="G13" i="2" s="1"/>
  <c r="B13" i="2"/>
  <c r="D39" i="7" s="1"/>
  <c r="F36" i="2"/>
  <c r="F16" i="7"/>
  <c r="F15" i="7"/>
  <c r="A37" i="2"/>
  <c r="A36" i="2"/>
  <c r="A35" i="2"/>
  <c r="A26" i="2"/>
  <c r="A25" i="2"/>
  <c r="A24" i="2"/>
  <c r="F12" i="2"/>
  <c r="G12" i="2" s="1"/>
  <c r="H12" i="2" s="1"/>
  <c r="F11" i="2"/>
  <c r="G11" i="2" s="1"/>
  <c r="B11" i="2"/>
  <c r="D34" i="7" s="1"/>
  <c r="E31" i="7"/>
  <c r="E30" i="7"/>
  <c r="F34" i="2" s="1"/>
  <c r="A34" i="2"/>
  <c r="A23" i="2"/>
  <c r="F10" i="2"/>
  <c r="G10" i="2" s="1"/>
  <c r="H10" i="2" s="1"/>
  <c r="A33" i="2"/>
  <c r="A22" i="2"/>
  <c r="F9" i="2"/>
  <c r="G9" i="2" s="1"/>
  <c r="B9" i="2"/>
  <c r="E28" i="7" s="1"/>
  <c r="A35" i="5"/>
  <c r="A34" i="5"/>
  <c r="A33" i="5"/>
  <c r="A32" i="5"/>
  <c r="A31" i="5"/>
  <c r="A25" i="5"/>
  <c r="A24" i="5"/>
  <c r="A23" i="5"/>
  <c r="A22" i="5"/>
  <c r="A21" i="5"/>
  <c r="F13" i="5"/>
  <c r="G13" i="5" s="1"/>
  <c r="B13" i="5"/>
  <c r="E18" i="7" s="1"/>
  <c r="F12" i="5"/>
  <c r="G12" i="5" s="1"/>
  <c r="H12" i="5" s="1"/>
  <c r="F11" i="5"/>
  <c r="G11" i="5" s="1"/>
  <c r="B11" i="5"/>
  <c r="E10" i="7" s="1"/>
  <c r="F10" i="5"/>
  <c r="G10" i="5" s="1"/>
  <c r="H10" i="5" s="1"/>
  <c r="F9" i="5"/>
  <c r="G9" i="5" s="1"/>
  <c r="H9" i="5" s="1"/>
  <c r="B9" i="5"/>
  <c r="F30" i="1"/>
  <c r="A35" i="1"/>
  <c r="A34" i="1"/>
  <c r="A33" i="1"/>
  <c r="A32" i="1"/>
  <c r="A31" i="1"/>
  <c r="A25" i="1"/>
  <c r="A24" i="1"/>
  <c r="A23" i="1"/>
  <c r="A22" i="1"/>
  <c r="A21" i="1"/>
  <c r="F13" i="1"/>
  <c r="G13" i="1" s="1"/>
  <c r="B13" i="1"/>
  <c r="D22" i="7" s="1"/>
  <c r="F12" i="1"/>
  <c r="F11" i="1"/>
  <c r="G11" i="1" s="1"/>
  <c r="B11" i="1"/>
  <c r="D12" i="7" s="1"/>
  <c r="F10" i="1"/>
  <c r="G10" i="1" s="1"/>
  <c r="H10" i="1" s="1"/>
  <c r="F9" i="1"/>
  <c r="G9" i="1" s="1"/>
  <c r="H9" i="1" s="1"/>
  <c r="B9" i="1"/>
  <c r="D4" i="7" s="1"/>
  <c r="F32" i="2"/>
  <c r="D21" i="5"/>
  <c r="D26" i="7"/>
  <c r="F31" i="5" s="1"/>
  <c r="D28" i="7"/>
  <c r="D27" i="7"/>
  <c r="D9" i="5"/>
  <c r="G36" i="5"/>
  <c r="G30" i="5"/>
  <c r="F30" i="5"/>
  <c r="D26" i="5"/>
  <c r="F36" i="5"/>
  <c r="D25" i="5"/>
  <c r="D24" i="5"/>
  <c r="D23" i="5"/>
  <c r="D22" i="5"/>
  <c r="D15" i="5"/>
  <c r="G15" i="5"/>
  <c r="H15" i="5"/>
  <c r="K15" i="5"/>
  <c r="I14" i="5"/>
  <c r="I16" i="5"/>
  <c r="D13" i="5"/>
  <c r="D12" i="5"/>
  <c r="D11" i="5"/>
  <c r="D10" i="5"/>
  <c r="G8" i="5"/>
  <c r="H8" i="5"/>
  <c r="H14" i="5" s="1"/>
  <c r="H16" i="5" s="1"/>
  <c r="D31" i="7"/>
  <c r="D30" i="7"/>
  <c r="F32" i="5" s="1"/>
  <c r="E16" i="7"/>
  <c r="F34" i="5" s="1"/>
  <c r="E15" i="7"/>
  <c r="K8" i="5"/>
  <c r="K14" i="5" s="1"/>
  <c r="G26" i="5"/>
  <c r="D27" i="2"/>
  <c r="F38" i="2"/>
  <c r="G38" i="2"/>
  <c r="D15" i="2"/>
  <c r="G15" i="2"/>
  <c r="H15" i="2"/>
  <c r="K15" i="2"/>
  <c r="G39" i="2"/>
  <c r="G32" i="2"/>
  <c r="D28" i="2"/>
  <c r="F39" i="2"/>
  <c r="D26" i="2"/>
  <c r="D25" i="2"/>
  <c r="D24" i="2"/>
  <c r="D23" i="2"/>
  <c r="D22" i="2"/>
  <c r="D16" i="2"/>
  <c r="I14" i="2"/>
  <c r="I17" i="2"/>
  <c r="D13" i="2"/>
  <c r="D12" i="2"/>
  <c r="D11" i="2"/>
  <c r="D10" i="2"/>
  <c r="D9" i="2"/>
  <c r="G8" i="2"/>
  <c r="H8" i="2"/>
  <c r="H14" i="2" s="1"/>
  <c r="D24" i="1"/>
  <c r="D26" i="1"/>
  <c r="F36" i="1"/>
  <c r="D25" i="1"/>
  <c r="D23" i="1"/>
  <c r="D22" i="1"/>
  <c r="D21" i="1"/>
  <c r="D7" i="7"/>
  <c r="D6" i="7"/>
  <c r="F32" i="1"/>
  <c r="D16" i="7"/>
  <c r="F34" i="1" s="1"/>
  <c r="D15" i="7"/>
  <c r="G27" i="2"/>
  <c r="G21" i="2"/>
  <c r="D13" i="1"/>
  <c r="D12" i="1"/>
  <c r="G12" i="1"/>
  <c r="H12" i="1" s="1"/>
  <c r="K12" i="1" s="1"/>
  <c r="D11" i="1"/>
  <c r="D10" i="1"/>
  <c r="D9" i="1"/>
  <c r="H8" i="1"/>
  <c r="H14" i="1" s="1"/>
  <c r="H16" i="1" s="1"/>
  <c r="I14" i="1"/>
  <c r="I16" i="1"/>
  <c r="D15" i="1"/>
  <c r="G15" i="1"/>
  <c r="H15" i="1"/>
  <c r="G30" i="1"/>
  <c r="G36" i="1"/>
  <c r="K15" i="1"/>
  <c r="G26" i="1"/>
  <c r="H17" i="2" l="1"/>
  <c r="K8" i="2"/>
  <c r="K14" i="2" s="1"/>
  <c r="G20" i="5"/>
  <c r="K16" i="5"/>
  <c r="K8" i="1"/>
  <c r="K14" i="1" s="1"/>
  <c r="K16" i="1" s="1"/>
  <c r="G20" i="1"/>
  <c r="D18" i="7"/>
  <c r="D20" i="7"/>
  <c r="D3" i="7"/>
  <c r="H13" i="1"/>
  <c r="K13" i="1" s="1"/>
  <c r="D23" i="7"/>
  <c r="E22" i="7"/>
  <c r="D19" i="7"/>
  <c r="D21" i="7"/>
  <c r="H13" i="2"/>
  <c r="K13" i="2" s="1"/>
  <c r="D45" i="7"/>
  <c r="D44" i="7"/>
  <c r="D43" i="7"/>
  <c r="D42" i="7"/>
  <c r="F37" i="2" s="1"/>
  <c r="D41" i="7"/>
  <c r="D40" i="7"/>
  <c r="H11" i="1"/>
  <c r="G23" i="1" s="1"/>
  <c r="G28" i="2"/>
  <c r="K16" i="2"/>
  <c r="E23" i="7"/>
  <c r="E9" i="7"/>
  <c r="F33" i="5" s="1"/>
  <c r="D2" i="7"/>
  <c r="F31" i="1" s="1"/>
  <c r="G23" i="2"/>
  <c r="K10" i="2"/>
  <c r="E12" i="7"/>
  <c r="E11" i="7"/>
  <c r="E13" i="7"/>
  <c r="H11" i="5"/>
  <c r="K11" i="5" s="1"/>
  <c r="G21" i="5"/>
  <c r="K9" i="5"/>
  <c r="K9" i="1"/>
  <c r="G21" i="1"/>
  <c r="K10" i="1"/>
  <c r="G22" i="1"/>
  <c r="K10" i="5"/>
  <c r="G22" i="5"/>
  <c r="K12" i="2"/>
  <c r="G25" i="2"/>
  <c r="K12" i="5"/>
  <c r="G24" i="5"/>
  <c r="E21" i="7"/>
  <c r="E26" i="7"/>
  <c r="F33" i="2" s="1"/>
  <c r="H9" i="2"/>
  <c r="E20" i="7"/>
  <c r="D13" i="7"/>
  <c r="E27" i="7"/>
  <c r="D35" i="7"/>
  <c r="E19" i="7"/>
  <c r="F35" i="5" s="1"/>
  <c r="D36" i="7"/>
  <c r="D37" i="7"/>
  <c r="D10" i="7"/>
  <c r="D9" i="7"/>
  <c r="F33" i="1" s="1"/>
  <c r="D11" i="7"/>
  <c r="D33" i="7"/>
  <c r="F35" i="2" s="1"/>
  <c r="H13" i="5"/>
  <c r="G24" i="1"/>
  <c r="H11" i="2"/>
  <c r="K17" i="2" l="1"/>
  <c r="G25" i="1"/>
  <c r="G27" i="1" s="1"/>
  <c r="F35" i="1"/>
  <c r="K11" i="1"/>
  <c r="G26" i="2"/>
  <c r="G23" i="5"/>
  <c r="K11" i="2"/>
  <c r="G24" i="2"/>
  <c r="K13" i="5"/>
  <c r="G25" i="5"/>
  <c r="K9" i="2"/>
  <c r="G22" i="2"/>
  <c r="G27" i="5" l="1"/>
  <c r="G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  <author>Stefanie Hümmer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A9" authorId="2" shapeId="0" xr:uid="{34632CEF-3AC6-44C0-93F0-26E8F035B413}">
      <text>
        <r>
          <rPr>
            <b/>
            <sz val="9"/>
            <color indexed="10"/>
            <rFont val="Segoe UI"/>
            <family val="2"/>
          </rPr>
          <t>blau hinterlegte Felder =
mehrere Auswahlmöglichkeiten</t>
        </r>
      </text>
    </comment>
    <comment ref="D20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  <author>Stefanie Hümmer</author>
  </authors>
  <commentList>
    <comment ref="K7" authorId="0" shapeId="0" xr:uid="{C3BA1178-FBB9-4673-AAE3-BFAC688D4A9D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89EE33E3-EA07-4683-8DBE-EC180C710098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A9" authorId="2" shapeId="0" xr:uid="{A78497AE-EBA0-4BF5-87FE-03FF58F31956}">
      <text>
        <r>
          <rPr>
            <b/>
            <sz val="9"/>
            <color indexed="10"/>
            <rFont val="Segoe UI"/>
            <family val="2"/>
          </rPr>
          <t>blau hinterlegte Felder =
mehrere Auswahlmöglichkeiten</t>
        </r>
      </text>
    </comment>
    <comment ref="D20" authorId="1" shapeId="0" xr:uid="{46319066-09B6-4A9D-A7CA-A117CB14F68B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  <author>Stefanie Hümmer</author>
  </authors>
  <commentList>
    <comment ref="K7" authorId="0" shapeId="0" xr:uid="{18863C39-A942-4C53-81EF-67A3C424114A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977659-BDF8-48B9-BB3D-F4C321DD2E33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A9" authorId="2" shapeId="0" xr:uid="{3EFAE938-D39A-4FA3-BF2C-CF68356AD35F}">
      <text>
        <r>
          <rPr>
            <b/>
            <sz val="9"/>
            <color indexed="10"/>
            <rFont val="Segoe UI"/>
            <family val="2"/>
          </rPr>
          <t>blau hinterlegte Felder =
mehrere Auswahlmöglichkeiten</t>
        </r>
      </text>
    </comment>
    <comment ref="D21" authorId="1" shapeId="0" xr:uid="{1EFD3193-5110-49E8-B478-3B67E43E97E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<sst xmlns="http://schemas.openxmlformats.org/spreadsheetml/2006/main" count="251" uniqueCount="66">
  <si>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</si>
  <si>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</si>
  <si>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</si>
  <si>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</si>
  <si>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</si>
  <si>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</si>
  <si>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</si>
  <si>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</si>
  <si>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</si>
  <si>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</si>
  <si>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</si>
  <si>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</si>
  <si>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Gesamtpreis Putzaufbau</t>
  </si>
  <si>
    <t>l</t>
  </si>
  <si>
    <t>Systempreis incl. Anstrich</t>
  </si>
  <si>
    <t>Materialkosten</t>
  </si>
  <si>
    <t>m²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</si>
  <si>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</si>
  <si>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</si>
  <si>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</si>
  <si>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</si>
  <si>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</si>
  <si>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</si>
  <si>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 €</t>
  </si>
  <si>
    <t>Rajasil SPB (Spritzbewurf), netzförmig</t>
  </si>
  <si>
    <t>Rajasil AGG (Armierungsgittergewebe grob)</t>
  </si>
  <si>
    <t>HECK SIF INTERIOR (Silikat-Innenfarbe) weiß
einmaliger Anstrich</t>
  </si>
  <si>
    <t>Rajasil SPB (Spritzbewurf)</t>
  </si>
  <si>
    <t>HECK SIF INTERIOR (Silikat-Innenfarbe)</t>
  </si>
  <si>
    <t>(Armierung)</t>
  </si>
  <si>
    <t>(Oberputz)</t>
  </si>
  <si>
    <t>HECK FIXATIV</t>
  </si>
  <si>
    <t>HECK SIF (Silikat-Fassadenfarbe) weiß</t>
  </si>
  <si>
    <t>HECK SIF INTERIOR (Silikat-Innenfarbe) weiß</t>
  </si>
  <si>
    <t>Rajasil SP5 Turbo (Sanierputz SP5 Turbo)
Auftragsdicke: 20 mm</t>
  </si>
  <si>
    <t>Rajasil SP5 (Sanierputz SP5)
Auftragsdicke: 20 mm</t>
  </si>
  <si>
    <t xml:space="preserve">Rajasil FAS (Fassadenspachtel)
Auftragsdicke: 5 mm </t>
  </si>
  <si>
    <t>Rajasil KFP OWA (Kalkfeinputz Innen), altweiß
Auftragsdicke: 5 mm</t>
  </si>
  <si>
    <t xml:space="preserve">Rajasil KFIP (Kalkfilzputz)
Auftragsdicke: 5 mm </t>
  </si>
  <si>
    <t xml:space="preserve">Rajasil KRP OWA fein (Kalkrenovierputz) altweiß
Auftragsdicke: 5 mm </t>
  </si>
  <si>
    <t>HECK AGG (Armierungsgewebe fein)</t>
  </si>
  <si>
    <t>Rajasil SSL (Sanierschlämme) weiß
Auftragsdicke 3 mm</t>
  </si>
  <si>
    <t xml:space="preserve">Rajasil FAS (Fassadenspachtel)
Auftragsdicke 3 mm </t>
  </si>
  <si>
    <t>Rajasil KFP OWA (Kalkfeinputz Innen), altweiß
Auftragsdicke 3 mm</t>
  </si>
  <si>
    <t>Rajasil KG (Kalkglätte)
Auftragsdicke 3 mm</t>
  </si>
  <si>
    <t>Rajasil KFIP (Kalkfilzputz)
Auftragsdicke 3 mm</t>
  </si>
  <si>
    <t>Rajasil KRP OWA fein (Kalkrenovierputz) altweiß
Auftragsdicke 3 mm</t>
  </si>
  <si>
    <t>Rajasil PGP PLUS (Porengrundputz PLUS)
Auftragsdicke: 10 mm</t>
  </si>
  <si>
    <t>Rajasil SP5 Turbo (Sanierputz SP5 Turbo)
Auftragsdicke: 10 mm</t>
  </si>
  <si>
    <t>Rajasil SP5 (Sanierputz SP5)
Auftragsdicke: 10 mm</t>
  </si>
  <si>
    <t>Rajasil SP5 Turbo (Sanierputz SP5 Turbo)
Auftragsdicke: max 40 mm</t>
  </si>
  <si>
    <t>Rajasil SP5 (Sanierputz SP5)
Auftragsdicke: max 40 mm</t>
  </si>
  <si>
    <t>(Egalisieren)</t>
  </si>
  <si>
    <t xml:space="preserve">Rajasil KRP WA fein (Kalkrenovierputz) altweiß
Auftragsdicke: 5 mm </t>
  </si>
  <si>
    <t>Rajasil SSL (Sanierschlämme) weiß
Auftragsdicke: 5 mm</t>
  </si>
  <si>
    <t>Rajasil SSL (Sanierschlämme) weiß
Auftragsdicke: 3 mm</t>
  </si>
  <si>
    <t xml:space="preserve">RAJASIL EP WD Kratzputz mittel weiss </t>
  </si>
  <si>
    <t>HECK STR Kratzputzstruktur KC 2 weiß</t>
  </si>
  <si>
    <t>HECK SILCO FF (Siliconharzfarbe) weiß</t>
  </si>
  <si>
    <t xml:space="preserve">Rajasil KFIP (Kalkfilzputz)
Auftragsdicke: 3 mm </t>
  </si>
  <si>
    <t xml:space="preserve">Rajasil KFIP (Kalkfilzputz)
Auftragsdicke: 4 mm </t>
  </si>
  <si>
    <t xml:space="preserve">Rajasil FAS (Fassadenspachtel)
Auftragsdicke: 3 mm </t>
  </si>
  <si>
    <t>Rajasil KFP WA (Kalkfeinputz Außen), altweiß
Auftragsdicke: 5 mm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</si>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</sst>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\ &quot;Rollen&quot;"/>
    <numFmt numFmtId="172" formatCode="0.00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9"/>
      <color indexed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4" xfId="0" quotePrefix="1" applyFont="1" applyBorder="1" applyAlignment="1">
      <alignment horizontal="right" vertical="center" wrapText="1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8" fontId="0" fillId="0" borderId="13" xfId="0" applyNumberFormat="1" applyBorder="1" applyAlignment="1">
      <alignment horizontal="right"/>
    </xf>
    <xf numFmtId="0" fontId="2" fillId="0" borderId="0" xfId="0" applyFont="1"/>
    <xf numFmtId="172" fontId="9" fillId="0" borderId="5" xfId="1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3" fontId="0" fillId="0" borderId="3" xfId="0" applyNumberFormat="1" applyBorder="1" applyAlignment="1">
      <alignment horizontal="center"/>
    </xf>
    <xf numFmtId="0" fontId="9" fillId="0" borderId="3" xfId="0" applyFont="1" applyBorder="1"/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6" xfId="0" applyBorder="1" applyAlignment="1">
      <alignment horizontal="left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1" fontId="0" fillId="0" borderId="6" xfId="0" applyNumberFormat="1" applyBorder="1" applyAlignment="1">
      <alignment horizontal="right"/>
    </xf>
    <xf numFmtId="171" fontId="0" fillId="0" borderId="5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tabSelected="1" topLeftCell="A10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65" t="s">
        <v>47</v>
      </c>
      <c r="B9" s="17">
        <f>VLOOKUP(A9,Tabelle2!A2:B4,2,0)</f>
        <v>11</v>
      </c>
      <c r="C9" s="18" t="s">
        <v>9</v>
      </c>
      <c r="D9" s="19">
        <f>D8</f>
        <v>0</v>
      </c>
      <c r="E9" s="18" t="s">
        <v>10</v>
      </c>
      <c r="F9" s="20">
        <f>VLOOKUP(A9,Tabelle2!A2:C4,3,0)</f>
        <v>2.93</v>
      </c>
      <c r="G9" s="21">
        <f t="shared" ref="G9:G13" si="0">F9-F9*D9/100</f>
        <v>2.93</v>
      </c>
      <c r="H9" s="22">
        <f t="shared" ref="H9:H13" si="1">PRODUCT(B9,G9)</f>
        <v>32.230000000000004</v>
      </c>
      <c r="I9" s="23">
        <v>14</v>
      </c>
      <c r="J9" s="24" t="s">
        <v>11</v>
      </c>
      <c r="K9" s="25">
        <f t="shared" ref="K9:K13" si="2">SUM(H9+(I9*$K$7))</f>
        <v>32.230000000000004</v>
      </c>
      <c r="L9" s="26"/>
    </row>
    <row r="10" spans="1:13" s="11" customFormat="1" ht="40.5" customHeight="1" x14ac:dyDescent="0.2">
      <c r="A10" s="65" t="s">
        <v>34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f>VLOOKUP(A10,Tabelle2!A6:C7,3,0)</f>
        <v>2.5099999999999998</v>
      </c>
      <c r="G10" s="21">
        <f t="shared" si="0"/>
        <v>2.5099999999999998</v>
      </c>
      <c r="H10" s="22">
        <f t="shared" si="1"/>
        <v>37.65</v>
      </c>
      <c r="I10" s="23">
        <v>33</v>
      </c>
      <c r="J10" s="24" t="s">
        <v>11</v>
      </c>
      <c r="K10" s="25">
        <f t="shared" si="2"/>
        <v>37.65</v>
      </c>
      <c r="L10" s="26"/>
    </row>
    <row r="11" spans="1:13" s="11" customFormat="1" ht="40.5" customHeight="1" x14ac:dyDescent="0.2">
      <c r="A11" s="65" t="s">
        <v>39</v>
      </c>
      <c r="B11" s="17">
        <f>VLOOKUP(A11,Tabelle2!A9:B13,2,0)</f>
        <v>6.5</v>
      </c>
      <c r="C11" s="18" t="s">
        <v>9</v>
      </c>
      <c r="D11" s="19">
        <f>D8</f>
        <v>0</v>
      </c>
      <c r="E11" s="18" t="s">
        <v>10</v>
      </c>
      <c r="F11" s="20">
        <f>VLOOKUP(A11,Tabelle2!A9:C13,3,0)</f>
        <v>2.63</v>
      </c>
      <c r="G11" s="21">
        <f t="shared" si="0"/>
        <v>2.63</v>
      </c>
      <c r="H11" s="22">
        <f t="shared" si="1"/>
        <v>17.094999999999999</v>
      </c>
      <c r="I11" s="23">
        <v>15</v>
      </c>
      <c r="J11" s="24" t="s">
        <v>11</v>
      </c>
      <c r="K11" s="25">
        <f t="shared" si="2"/>
        <v>17.094999999999999</v>
      </c>
      <c r="L11" s="26"/>
    </row>
    <row r="12" spans="1:13" s="11" customFormat="1" ht="31.5" customHeight="1" x14ac:dyDescent="0.2">
      <c r="A12" s="65" t="s">
        <v>40</v>
      </c>
      <c r="B12" s="17">
        <v>1.1000000000000001</v>
      </c>
      <c r="C12" s="18" t="s">
        <v>16</v>
      </c>
      <c r="D12" s="19">
        <f>D8</f>
        <v>0</v>
      </c>
      <c r="E12" s="18" t="s">
        <v>10</v>
      </c>
      <c r="F12" s="20">
        <f>VLOOKUP(A12,Tabelle2!A15:C16,3,0)</f>
        <v>2.5</v>
      </c>
      <c r="G12" s="21">
        <f t="shared" si="0"/>
        <v>2.5</v>
      </c>
      <c r="H12" s="22">
        <f t="shared" si="1"/>
        <v>2.75</v>
      </c>
      <c r="I12" s="23">
        <v>5</v>
      </c>
      <c r="J12" s="24" t="s">
        <v>11</v>
      </c>
      <c r="K12" s="25">
        <f t="shared" si="2"/>
        <v>2.75</v>
      </c>
      <c r="L12" s="26"/>
    </row>
    <row r="13" spans="1:13" s="11" customFormat="1" ht="34.5" customHeight="1" x14ac:dyDescent="0.2">
      <c r="A13" s="65" t="s">
        <v>46</v>
      </c>
      <c r="B13" s="17">
        <f>VLOOKUP(A13,Tabelle2!A18:C23,2,0)</f>
        <v>4.2</v>
      </c>
      <c r="C13" s="18" t="s">
        <v>9</v>
      </c>
      <c r="D13" s="19">
        <f>D8</f>
        <v>0</v>
      </c>
      <c r="E13" s="18" t="s">
        <v>10</v>
      </c>
      <c r="F13" s="20">
        <f>VLOOKUP(A13,Tabelle2!A18:C23,3,0)</f>
        <v>2.63</v>
      </c>
      <c r="G13" s="21">
        <f t="shared" si="0"/>
        <v>2.63</v>
      </c>
      <c r="H13" s="22">
        <f t="shared" si="1"/>
        <v>11.045999999999999</v>
      </c>
      <c r="I13" s="23">
        <v>15</v>
      </c>
      <c r="J13" s="24" t="s">
        <v>11</v>
      </c>
      <c r="K13" s="25">
        <f t="shared" si="2"/>
        <v>11.045999999999999</v>
      </c>
      <c r="L13" s="26"/>
    </row>
    <row r="14" spans="1:13" s="38" customFormat="1" ht="24" customHeight="1" x14ac:dyDescent="0.2">
      <c r="A14" s="27" t="s">
        <v>12</v>
      </c>
      <c r="B14" s="28"/>
      <c r="C14" s="29"/>
      <c r="D14" s="30"/>
      <c r="E14" s="29"/>
      <c r="F14" s="31"/>
      <c r="G14" s="32"/>
      <c r="H14" s="33">
        <f>ROUND(SUM(H8:H8),2)</f>
        <v>7.3</v>
      </c>
      <c r="I14" s="34">
        <f>ROUND(SUM(I8:I8),2)</f>
        <v>6</v>
      </c>
      <c r="J14" s="35" t="s">
        <v>11</v>
      </c>
      <c r="K14" s="36">
        <f>SUM(K8:K8)</f>
        <v>7.3</v>
      </c>
      <c r="L14" s="37"/>
    </row>
    <row r="15" spans="1:13" s="11" customFormat="1" ht="42" customHeight="1" x14ac:dyDescent="0.2">
      <c r="A15" s="16" t="s">
        <v>26</v>
      </c>
      <c r="B15" s="39">
        <v>0.15</v>
      </c>
      <c r="C15" s="18" t="s">
        <v>13</v>
      </c>
      <c r="D15" s="19">
        <f>D8</f>
        <v>0</v>
      </c>
      <c r="E15" s="18" t="s">
        <v>10</v>
      </c>
      <c r="F15" s="20">
        <v>11.03</v>
      </c>
      <c r="G15" s="21">
        <f>F15-F15*D15/100</f>
        <v>11.03</v>
      </c>
      <c r="H15" s="22">
        <f>PRODUCT(B15,G15)</f>
        <v>1.6544999999999999</v>
      </c>
      <c r="I15" s="40">
        <v>6</v>
      </c>
      <c r="J15" s="41" t="s">
        <v>11</v>
      </c>
      <c r="K15" s="25">
        <f>SUM(H15+(I15*K7))</f>
        <v>1.6544999999999999</v>
      </c>
      <c r="L15" s="26"/>
    </row>
    <row r="16" spans="1:13" s="38" customFormat="1" ht="24" customHeight="1" x14ac:dyDescent="0.2">
      <c r="A16" s="42" t="s">
        <v>14</v>
      </c>
      <c r="B16" s="43"/>
      <c r="C16" s="44"/>
      <c r="D16" s="30"/>
      <c r="E16" s="29"/>
      <c r="F16" s="31"/>
      <c r="G16" s="32"/>
      <c r="H16" s="33">
        <f>ROUND(SUM(H14:H15),2)</f>
        <v>8.9499999999999993</v>
      </c>
      <c r="I16" s="45">
        <f>SUM(I14:I15)</f>
        <v>12</v>
      </c>
      <c r="J16" s="35" t="s">
        <v>11</v>
      </c>
      <c r="K16" s="36">
        <f>ROUND(SUM(K14:K15),2)</f>
        <v>8.9499999999999993</v>
      </c>
      <c r="L16" s="46"/>
    </row>
    <row r="17" spans="1:12" s="11" customFormat="1" ht="9.9499999999999993" customHeight="1" x14ac:dyDescent="0.2">
      <c r="A17" s="47"/>
      <c r="B17" s="47"/>
      <c r="C17" s="48"/>
      <c r="D17" s="49"/>
      <c r="E17" s="47"/>
      <c r="F17" s="50"/>
      <c r="G17" s="48"/>
      <c r="H17" s="48"/>
      <c r="I17" s="51"/>
      <c r="J17" s="47"/>
      <c r="K17" s="52"/>
      <c r="L17" s="53"/>
    </row>
    <row r="18" spans="1:12" x14ac:dyDescent="0.2">
      <c r="A18" s="54"/>
    </row>
    <row r="19" spans="1:12" ht="13.5" customHeight="1" x14ac:dyDescent="0.2">
      <c r="A19" s="55" t="s">
        <v>15</v>
      </c>
    </row>
    <row r="20" spans="1:12" x14ac:dyDescent="0.2">
      <c r="A20" s="68" t="s">
        <v>27</v>
      </c>
      <c r="B20" s="68"/>
      <c r="C20" s="68"/>
      <c r="D20" s="67">
        <v>0</v>
      </c>
      <c r="E20" s="67"/>
      <c r="F20" s="61" t="s">
        <v>16</v>
      </c>
      <c r="G20" s="60">
        <f t="shared" ref="G20:G25" si="3">D20*H8</f>
        <v>0</v>
      </c>
    </row>
    <row r="21" spans="1:12" x14ac:dyDescent="0.2">
      <c r="A21" s="68" t="str">
        <f>A9</f>
        <v>Rajasil PGP PLUS (Porengrundputz PLUS)
Auftragsdicke: 10 mm</v>
      </c>
      <c r="B21" s="68"/>
      <c r="C21" s="68"/>
      <c r="D21" s="67">
        <f>D20</f>
        <v>0</v>
      </c>
      <c r="E21" s="67"/>
      <c r="F21" s="61" t="s">
        <v>16</v>
      </c>
      <c r="G21" s="60">
        <f t="shared" si="3"/>
        <v>0</v>
      </c>
      <c r="H21" s="63" t="s">
        <v>52</v>
      </c>
    </row>
    <row r="22" spans="1:12" x14ac:dyDescent="0.2">
      <c r="A22" s="68" t="str">
        <f>A10</f>
        <v>Rajasil SP5 Turbo (Sanierputz SP5 Turbo)
Auftragsdicke: 20 mm</v>
      </c>
      <c r="B22" s="68"/>
      <c r="C22" s="68"/>
      <c r="D22" s="67">
        <f>D20</f>
        <v>0</v>
      </c>
      <c r="E22" s="67"/>
      <c r="F22" s="61" t="s">
        <v>16</v>
      </c>
      <c r="G22" s="60">
        <f t="shared" si="3"/>
        <v>0</v>
      </c>
    </row>
    <row r="23" spans="1:12" x14ac:dyDescent="0.2">
      <c r="A23" s="68" t="str">
        <f>A11</f>
        <v xml:space="preserve">Rajasil KRP OWA fein (Kalkrenovierputz) altweiß
Auftragsdicke: 5 mm </v>
      </c>
      <c r="B23" s="68"/>
      <c r="C23" s="68"/>
      <c r="D23" s="67">
        <f>D20</f>
        <v>0</v>
      </c>
      <c r="E23" s="67"/>
      <c r="F23" s="61" t="s">
        <v>16</v>
      </c>
      <c r="G23" s="60">
        <f t="shared" si="3"/>
        <v>0</v>
      </c>
      <c r="H23" s="63" t="s">
        <v>29</v>
      </c>
    </row>
    <row r="24" spans="1:12" x14ac:dyDescent="0.2">
      <c r="A24" s="68" t="str">
        <f>A12</f>
        <v>HECK AGG (Armierungsgewebe fein)</v>
      </c>
      <c r="B24" s="68"/>
      <c r="C24" s="68"/>
      <c r="D24" s="67">
        <f>D20</f>
        <v>0</v>
      </c>
      <c r="E24" s="67"/>
      <c r="F24" s="61" t="s">
        <v>16</v>
      </c>
      <c r="G24" s="60">
        <f t="shared" si="3"/>
        <v>0</v>
      </c>
    </row>
    <row r="25" spans="1:12" x14ac:dyDescent="0.2">
      <c r="A25" s="68" t="str">
        <f>A13</f>
        <v>Rajasil KRP OWA fein (Kalkrenovierputz) altweiß
Auftragsdicke 3 mm</v>
      </c>
      <c r="B25" s="68"/>
      <c r="C25" s="68"/>
      <c r="D25" s="67">
        <f>D20</f>
        <v>0</v>
      </c>
      <c r="E25" s="67"/>
      <c r="F25" s="61" t="s">
        <v>16</v>
      </c>
      <c r="G25" s="60">
        <f t="shared" si="3"/>
        <v>0</v>
      </c>
      <c r="H25" s="63" t="s">
        <v>30</v>
      </c>
    </row>
    <row r="26" spans="1:12" x14ac:dyDescent="0.2">
      <c r="A26" s="68" t="s">
        <v>28</v>
      </c>
      <c r="B26" s="68"/>
      <c r="C26" s="68"/>
      <c r="D26" s="67">
        <f>D20</f>
        <v>0</v>
      </c>
      <c r="E26" s="67"/>
      <c r="F26" s="61" t="s">
        <v>16</v>
      </c>
      <c r="G26" s="60">
        <f>D26*H15</f>
        <v>0</v>
      </c>
    </row>
    <row r="27" spans="1:12" x14ac:dyDescent="0.2">
      <c r="A27" s="47" t="s">
        <v>1</v>
      </c>
      <c r="B27"/>
      <c r="C27" s="59"/>
      <c r="D27" s="59"/>
      <c r="E27" s="59"/>
      <c r="G27" s="62">
        <f>SUM(G20:G26)</f>
        <v>0</v>
      </c>
    </row>
    <row r="28" spans="1:12" x14ac:dyDescent="0.2">
      <c r="A28" s="47"/>
      <c r="D28" s="77"/>
      <c r="E28" s="77"/>
    </row>
    <row r="29" spans="1:12" x14ac:dyDescent="0.2">
      <c r="A29" s="76" t="s">
        <v>17</v>
      </c>
      <c r="B29" s="76"/>
      <c r="C29" s="76"/>
      <c r="D29" s="76"/>
      <c r="E29" s="76"/>
      <c r="F29" s="76"/>
    </row>
    <row r="30" spans="1:12" x14ac:dyDescent="0.2">
      <c r="A30" s="78" t="s">
        <v>27</v>
      </c>
      <c r="B30" s="70"/>
      <c r="C30" s="70"/>
      <c r="D30" s="70"/>
      <c r="E30" s="71"/>
      <c r="F30" s="72">
        <f>ROUNDUP((B8*D20/25),0)</f>
        <v>0</v>
      </c>
      <c r="G30" s="73">
        <f>ROUNDUP((C5*B17/30),0)</f>
        <v>0</v>
      </c>
    </row>
    <row r="31" spans="1:12" x14ac:dyDescent="0.2">
      <c r="A31" s="79" t="str">
        <f>A9</f>
        <v>Rajasil PGP PLUS (Porengrundputz PLUS)
Auftragsdicke: 10 mm</v>
      </c>
      <c r="B31" s="80"/>
      <c r="C31" s="80"/>
      <c r="D31" s="80"/>
      <c r="E31" s="81"/>
      <c r="F31" s="72">
        <f>VLOOKUP(A31,Tabelle2!A2:D4,4,0)</f>
        <v>0</v>
      </c>
      <c r="G31" s="73"/>
      <c r="H31" s="63" t="s">
        <v>52</v>
      </c>
    </row>
    <row r="32" spans="1:12" x14ac:dyDescent="0.2">
      <c r="A32" s="69" t="str">
        <f>A10</f>
        <v>Rajasil SP5 Turbo (Sanierputz SP5 Turbo)
Auftragsdicke: 20 mm</v>
      </c>
      <c r="B32" s="82"/>
      <c r="C32" s="82"/>
      <c r="D32" s="82"/>
      <c r="E32" s="83"/>
      <c r="F32" s="72">
        <f>VLOOKUP(A32,Tabelle2!A6:D7,4,0)</f>
        <v>0</v>
      </c>
      <c r="G32" s="73"/>
      <c r="H32" s="63"/>
    </row>
    <row r="33" spans="1:8" x14ac:dyDescent="0.2">
      <c r="A33" s="69" t="str">
        <f>A11</f>
        <v xml:space="preserve">Rajasil KRP OWA fein (Kalkrenovierputz) altweiß
Auftragsdicke: 5 mm </v>
      </c>
      <c r="B33" s="82"/>
      <c r="C33" s="82"/>
      <c r="D33" s="82"/>
      <c r="E33" s="83"/>
      <c r="F33" s="72">
        <f>VLOOKUP(A33,Tabelle2!A9:D13,4,0)</f>
        <v>0</v>
      </c>
      <c r="G33" s="73"/>
      <c r="H33" s="63" t="s">
        <v>29</v>
      </c>
    </row>
    <row r="34" spans="1:8" x14ac:dyDescent="0.2">
      <c r="A34" s="69" t="str">
        <f>A12</f>
        <v>HECK AGG (Armierungsgewebe fein)</v>
      </c>
      <c r="B34" s="82"/>
      <c r="C34" s="82"/>
      <c r="D34" s="82"/>
      <c r="E34" s="83"/>
      <c r="F34" s="84">
        <f>VLOOKUP(A34,Tabelle2!A15:D16,4,0)</f>
        <v>0</v>
      </c>
      <c r="G34" s="85"/>
    </row>
    <row r="35" spans="1:8" x14ac:dyDescent="0.2">
      <c r="A35" s="69" t="str">
        <f>A13</f>
        <v>Rajasil KRP OWA fein (Kalkrenovierputz) altweiß
Auftragsdicke 3 mm</v>
      </c>
      <c r="B35" s="82"/>
      <c r="C35" s="82"/>
      <c r="D35" s="82"/>
      <c r="E35" s="83"/>
      <c r="F35" s="72">
        <f>VLOOKUP(A35,Tabelle2!A18:D23,4,0)</f>
        <v>0</v>
      </c>
      <c r="G35" s="73"/>
      <c r="H35" s="63" t="s">
        <v>30</v>
      </c>
    </row>
    <row r="36" spans="1:8" x14ac:dyDescent="0.2">
      <c r="A36" s="69" t="s">
        <v>33</v>
      </c>
      <c r="B36" s="70"/>
      <c r="C36" s="70"/>
      <c r="D36" s="70"/>
      <c r="E36" s="71"/>
      <c r="F36" s="74">
        <f>ROUNDUP((B15*D26/12.5),0)</f>
        <v>0</v>
      </c>
      <c r="G36" s="75">
        <f>ROUNDUP((C6*B18/30),0)</f>
        <v>0</v>
      </c>
    </row>
    <row r="37" spans="1:8" x14ac:dyDescent="0.2">
      <c r="A37" s="47"/>
      <c r="D37" s="56"/>
      <c r="E37" s="56"/>
    </row>
    <row r="39" spans="1:8" s="58" customFormat="1" ht="11.25" x14ac:dyDescent="0.2">
      <c r="A39" s="103" t="s">
        <v>63</v>
      </c>
      <c r="B39" s="57"/>
    </row>
    <row r="40" spans="1:8" s="58" customFormat="1" ht="11.25" x14ac:dyDescent="0.2">
      <c r="A40" s="103" t="s">
        <v>64</v>
      </c>
      <c r="B40" s="57"/>
    </row>
    <row r="41" spans="1:8" s="58" customFormat="1" ht="11.25" x14ac:dyDescent="0.2">
      <c r="A41" s="103" t="s">
        <v>65</v>
      </c>
      <c r="B41" s="57"/>
    </row>
    <row r="42" spans="1:8" s="58" customFormat="1" ht="11.25" x14ac:dyDescent="0.2">
      <c r="A42" s="103" t="s">
        <v>18</v>
      </c>
      <c r="B42" s="57"/>
    </row>
    <row r="43" spans="1:8" s="58" customFormat="1" ht="11.25" x14ac:dyDescent="0.2">
      <c r="A43" s="104" t="s">
        <v>19</v>
      </c>
      <c r="B43" s="57"/>
    </row>
    <row r="44" spans="1:8" s="58" customFormat="1" ht="11.25" x14ac:dyDescent="0.2">
      <c r="A44" s="103" t="s">
        <v>20</v>
      </c>
      <c r="B44" s="57"/>
    </row>
    <row r="45" spans="1:8" s="58" customFormat="1" ht="11.25" x14ac:dyDescent="0.2">
      <c r="A45" s="103" t="s">
        <v>21</v>
      </c>
      <c r="B45" s="57"/>
    </row>
    <row r="46" spans="1:8" x14ac:dyDescent="0.2">
      <c r="A46" s="103" t="s">
        <v>22</v>
      </c>
    </row>
  </sheetData>
  <mergeCells count="39">
    <mergeCell ref="I4:J4"/>
    <mergeCell ref="A6:A7"/>
    <mergeCell ref="I6:J6"/>
    <mergeCell ref="B6:C6"/>
    <mergeCell ref="B7:C7"/>
    <mergeCell ref="I7:J7"/>
    <mergeCell ref="D6:E7"/>
    <mergeCell ref="G6:H6"/>
    <mergeCell ref="F6:F7"/>
    <mergeCell ref="A36:E36"/>
    <mergeCell ref="F30:G30"/>
    <mergeCell ref="F36:G36"/>
    <mergeCell ref="A29:F29"/>
    <mergeCell ref="D28:E28"/>
    <mergeCell ref="A30:E30"/>
    <mergeCell ref="A31:E31"/>
    <mergeCell ref="A35:E35"/>
    <mergeCell ref="A34:E34"/>
    <mergeCell ref="A32:E32"/>
    <mergeCell ref="F31:G31"/>
    <mergeCell ref="F32:G32"/>
    <mergeCell ref="F34:G34"/>
    <mergeCell ref="F35:G35"/>
    <mergeCell ref="A33:E33"/>
    <mergeCell ref="F33:G33"/>
    <mergeCell ref="D20:E20"/>
    <mergeCell ref="D21:E21"/>
    <mergeCell ref="D22:E22"/>
    <mergeCell ref="A26:C26"/>
    <mergeCell ref="D26:E26"/>
    <mergeCell ref="A25:C25"/>
    <mergeCell ref="A24:C24"/>
    <mergeCell ref="A23:C23"/>
    <mergeCell ref="A22:C22"/>
    <mergeCell ref="A21:C21"/>
    <mergeCell ref="A20:C20"/>
    <mergeCell ref="D23:E23"/>
    <mergeCell ref="D24:E24"/>
    <mergeCell ref="D25:E25"/>
  </mergeCells>
  <phoneticPr fontId="0" type="noConversion"/>
  <printOptions gridLinesSet="0"/>
  <pageMargins left="0.39370078740157483" right="0.78740157480314965" top="1.3779527559055118" bottom="0.70866141732283472" header="0.70866141732283472" footer="0.51181102362204722"/>
  <pageSetup paperSize="9" scale="88" orientation="portrait" horizontalDpi="4294967292" verticalDpi="360" r:id="rId1"/>
  <headerFooter alignWithMargins="0">
    <oddHeader>&amp;L&amp;"Arial,Fett"Rajasil Sanierputz SP 5 / SP5 Turbo - einlagig / Innenbereich&amp;R&amp;G</oddHeader>
  </headerFooter>
  <customProperties>
    <customPr name="_pios_id" r:id="rId2"/>
  </customProperties>
  <ignoredErrors>
    <ignoredError sqref="H14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A6174FE-0F9D-4E68-98E1-0D488F7919C6}">
          <x14:formula1>
            <xm:f>Tabelle2!$A$2:$A$4</xm:f>
          </x14:formula1>
          <xm:sqref>A9</xm:sqref>
        </x14:dataValidation>
        <x14:dataValidation type="list" allowBlank="1" showInputMessage="1" showErrorMessage="1" xr:uid="{6502CD45-E008-4B89-B6BC-4C36B2EC2A9D}">
          <x14:formula1>
            <xm:f>Tabelle2!$A$6:$A$7</xm:f>
          </x14:formula1>
          <xm:sqref>A10</xm:sqref>
        </x14:dataValidation>
        <x14:dataValidation type="list" allowBlank="1" showInputMessage="1" showErrorMessage="1" xr:uid="{FD7453AB-3997-48DE-99B5-5D928A569BD1}">
          <x14:formula1>
            <xm:f>Tabelle2!$A$9:$A$13</xm:f>
          </x14:formula1>
          <xm:sqref>A11</xm:sqref>
        </x14:dataValidation>
        <x14:dataValidation type="list" allowBlank="1" showInputMessage="1" showErrorMessage="1" xr:uid="{7299EEBD-ACBE-4D9E-BC0C-12760570E5AC}">
          <x14:formula1>
            <xm:f>Tabelle2!$A$15:$A$16</xm:f>
          </x14:formula1>
          <xm:sqref>A12</xm:sqref>
        </x14:dataValidation>
        <x14:dataValidation type="list" allowBlank="1" showInputMessage="1" showErrorMessage="1" xr:uid="{02E7F525-FC1B-44A8-8419-334A05AED372}">
          <x14:formula1>
            <xm:f>Tabelle2!$A$18:$A$23</xm:f>
          </x14:formula1>
          <xm:sqref>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72F0-D180-4F25-9634-C3C690249D89}">
  <dimension ref="A1:M46"/>
  <sheetViews>
    <sheetView showGridLines="0" zoomScaleNormal="100" zoomScaleSheetLayoutView="100" workbookViewId="0">
      <selection activeCell="O16" sqref="O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1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.75" customHeight="1" x14ac:dyDescent="0.2">
      <c r="A9" s="65" t="s">
        <v>47</v>
      </c>
      <c r="B9" s="17">
        <f>VLOOKUP(A9,Tabelle2!A26:B28,2,0)</f>
        <v>11</v>
      </c>
      <c r="C9" s="18"/>
      <c r="D9" s="19">
        <f>D8</f>
        <v>0</v>
      </c>
      <c r="E9" s="18" t="s">
        <v>10</v>
      </c>
      <c r="F9" s="20">
        <f>VLOOKUP(A9,Tabelle2!A26:C28,3,0)</f>
        <v>2.93</v>
      </c>
      <c r="G9" s="21">
        <f>F9-F9*D9/100</f>
        <v>2.93</v>
      </c>
      <c r="H9" s="22">
        <f>PRODUCT(B9,G9)</f>
        <v>32.230000000000004</v>
      </c>
      <c r="I9" s="23">
        <v>14</v>
      </c>
      <c r="J9" s="24" t="s">
        <v>11</v>
      </c>
      <c r="K9" s="25">
        <f>SUM(H9+(I9*$K$7))</f>
        <v>32.230000000000004</v>
      </c>
      <c r="L9" s="26"/>
    </row>
    <row r="10" spans="1:13" s="11" customFormat="1" ht="51" customHeight="1" x14ac:dyDescent="0.2">
      <c r="A10" s="65" t="s">
        <v>50</v>
      </c>
      <c r="B10" s="17">
        <v>30</v>
      </c>
      <c r="C10" s="18" t="s">
        <v>9</v>
      </c>
      <c r="D10" s="19">
        <f>D8</f>
        <v>0</v>
      </c>
      <c r="E10" s="18" t="s">
        <v>10</v>
      </c>
      <c r="F10" s="20">
        <f>VLOOKUP(A10,Tabelle2!A30:C31,3,0)</f>
        <v>2.5099999999999998</v>
      </c>
      <c r="G10" s="21">
        <f t="shared" ref="G10:G13" si="0">F10-F10*D10/100</f>
        <v>2.5099999999999998</v>
      </c>
      <c r="H10" s="22">
        <f t="shared" ref="H10:H13" si="1">PRODUCT(B10,G10)</f>
        <v>75.3</v>
      </c>
      <c r="I10" s="23">
        <v>66</v>
      </c>
      <c r="J10" s="24" t="s">
        <v>11</v>
      </c>
      <c r="K10" s="25">
        <f t="shared" ref="K10:K13" si="2">SUM(H10+(I10*$K$7))</f>
        <v>75.3</v>
      </c>
      <c r="L10" s="26"/>
    </row>
    <row r="11" spans="1:13" s="11" customFormat="1" ht="40.5" customHeight="1" x14ac:dyDescent="0.2">
      <c r="A11" s="65" t="s">
        <v>54</v>
      </c>
      <c r="B11" s="17">
        <f>VLOOKUP(A11,Tabelle2!A9:B13,2,0)</f>
        <v>6</v>
      </c>
      <c r="C11" s="18" t="s">
        <v>9</v>
      </c>
      <c r="D11" s="19">
        <f>D8</f>
        <v>0</v>
      </c>
      <c r="E11" s="18" t="s">
        <v>10</v>
      </c>
      <c r="F11" s="20">
        <f>VLOOKUP(A11,Tabelle2!A9:C13,3,0)</f>
        <v>2.2200000000000002</v>
      </c>
      <c r="G11" s="21">
        <f t="shared" si="0"/>
        <v>2.2200000000000002</v>
      </c>
      <c r="H11" s="22">
        <f t="shared" si="1"/>
        <v>13.32</v>
      </c>
      <c r="I11" s="23">
        <v>15</v>
      </c>
      <c r="J11" s="24" t="s">
        <v>11</v>
      </c>
      <c r="K11" s="25">
        <f t="shared" si="2"/>
        <v>13.32</v>
      </c>
      <c r="L11" s="26"/>
    </row>
    <row r="12" spans="1:13" s="11" customFormat="1" ht="31.5" customHeight="1" x14ac:dyDescent="0.2">
      <c r="A12" s="65" t="s">
        <v>40</v>
      </c>
      <c r="B12" s="17">
        <v>1.1000000000000001</v>
      </c>
      <c r="C12" s="18" t="s">
        <v>16</v>
      </c>
      <c r="D12" s="19">
        <f>D8</f>
        <v>0</v>
      </c>
      <c r="E12" s="18" t="s">
        <v>10</v>
      </c>
      <c r="F12" s="20">
        <f>VLOOKUP(A12,Tabelle2!A15:C16,3,0)</f>
        <v>2.5</v>
      </c>
      <c r="G12" s="21">
        <f t="shared" si="0"/>
        <v>2.5</v>
      </c>
      <c r="H12" s="22">
        <f t="shared" si="1"/>
        <v>2.75</v>
      </c>
      <c r="I12" s="23">
        <v>5</v>
      </c>
      <c r="J12" s="24" t="s">
        <v>11</v>
      </c>
      <c r="K12" s="25">
        <f t="shared" si="2"/>
        <v>2.75</v>
      </c>
      <c r="L12" s="26"/>
    </row>
    <row r="13" spans="1:13" s="11" customFormat="1" ht="34.5" customHeight="1" x14ac:dyDescent="0.2">
      <c r="A13" s="65" t="s">
        <v>44</v>
      </c>
      <c r="B13" s="17">
        <f>VLOOKUP(A13,Tabelle2!A18:B23,2,0)</f>
        <v>2</v>
      </c>
      <c r="C13" s="18" t="s">
        <v>9</v>
      </c>
      <c r="D13" s="19">
        <f>D8</f>
        <v>0</v>
      </c>
      <c r="E13" s="18" t="s">
        <v>10</v>
      </c>
      <c r="F13" s="20">
        <f>VLOOKUP(A13,Tabelle2!A18:C23,3,0)</f>
        <v>1.45</v>
      </c>
      <c r="G13" s="21">
        <f t="shared" si="0"/>
        <v>1.45</v>
      </c>
      <c r="H13" s="22">
        <f t="shared" si="1"/>
        <v>2.9</v>
      </c>
      <c r="I13" s="23">
        <v>15</v>
      </c>
      <c r="J13" s="24" t="s">
        <v>11</v>
      </c>
      <c r="K13" s="25">
        <f t="shared" si="2"/>
        <v>2.9</v>
      </c>
      <c r="L13" s="26"/>
    </row>
    <row r="14" spans="1:13" s="38" customFormat="1" ht="24" customHeight="1" x14ac:dyDescent="0.2">
      <c r="A14" s="27" t="s">
        <v>12</v>
      </c>
      <c r="B14" s="28"/>
      <c r="C14" s="29"/>
      <c r="D14" s="30"/>
      <c r="E14" s="29"/>
      <c r="F14" s="31"/>
      <c r="G14" s="32"/>
      <c r="H14" s="33">
        <f>ROUND(SUM(H8:H8),2)</f>
        <v>7.3</v>
      </c>
      <c r="I14" s="34">
        <f>ROUND(SUM(I8:I8),2)</f>
        <v>6</v>
      </c>
      <c r="J14" s="35" t="s">
        <v>11</v>
      </c>
      <c r="K14" s="36">
        <f>SUM(K8:K8)</f>
        <v>7.3</v>
      </c>
      <c r="L14" s="37"/>
    </row>
    <row r="15" spans="1:13" s="11" customFormat="1" ht="39.75" customHeight="1" x14ac:dyDescent="0.2">
      <c r="A15" s="16" t="s">
        <v>26</v>
      </c>
      <c r="B15" s="39">
        <v>0.15</v>
      </c>
      <c r="C15" s="18" t="s">
        <v>13</v>
      </c>
      <c r="D15" s="19">
        <f>D8</f>
        <v>0</v>
      </c>
      <c r="E15" s="18" t="s">
        <v>10</v>
      </c>
      <c r="F15" s="20">
        <v>11.03</v>
      </c>
      <c r="G15" s="21">
        <f>F15-F15*D15/100</f>
        <v>11.03</v>
      </c>
      <c r="H15" s="22">
        <f>PRODUCT(B15,G15)</f>
        <v>1.6544999999999999</v>
      </c>
      <c r="I15" s="40">
        <v>6</v>
      </c>
      <c r="J15" s="41" t="s">
        <v>11</v>
      </c>
      <c r="K15" s="25">
        <f>SUM(H15+(I15*K7))</f>
        <v>1.6544999999999999</v>
      </c>
      <c r="L15" s="26"/>
    </row>
    <row r="16" spans="1:13" s="38" customFormat="1" ht="24" customHeight="1" x14ac:dyDescent="0.2">
      <c r="A16" s="42" t="s">
        <v>14</v>
      </c>
      <c r="B16" s="43"/>
      <c r="C16" s="44"/>
      <c r="D16" s="30"/>
      <c r="E16" s="29"/>
      <c r="F16" s="31"/>
      <c r="G16" s="32"/>
      <c r="H16" s="33">
        <f>ROUND(SUM(H14:H15),2)</f>
        <v>8.9499999999999993</v>
      </c>
      <c r="I16" s="45">
        <f>SUM(I14:I15)</f>
        <v>12</v>
      </c>
      <c r="J16" s="35" t="s">
        <v>11</v>
      </c>
      <c r="K16" s="36">
        <f>ROUND(SUM(K14:K15),2)</f>
        <v>8.9499999999999993</v>
      </c>
      <c r="L16" s="46"/>
    </row>
    <row r="17" spans="1:12" s="11" customFormat="1" ht="9.9499999999999993" customHeight="1" x14ac:dyDescent="0.2">
      <c r="A17" s="47"/>
      <c r="B17" s="47"/>
      <c r="C17" s="48"/>
      <c r="D17" s="49"/>
      <c r="E17" s="47"/>
      <c r="F17" s="50"/>
      <c r="G17" s="48"/>
      <c r="H17" s="48"/>
      <c r="I17" s="51"/>
      <c r="J17" s="47"/>
      <c r="K17" s="52"/>
      <c r="L17" s="53"/>
    </row>
    <row r="18" spans="1:12" x14ac:dyDescent="0.2">
      <c r="A18" s="54"/>
    </row>
    <row r="19" spans="1:12" ht="13.5" customHeight="1" x14ac:dyDescent="0.2">
      <c r="A19" s="55" t="s">
        <v>15</v>
      </c>
    </row>
    <row r="20" spans="1:12" x14ac:dyDescent="0.2">
      <c r="A20" s="68" t="s">
        <v>27</v>
      </c>
      <c r="B20" s="68"/>
      <c r="C20" s="68"/>
      <c r="D20" s="67">
        <v>0</v>
      </c>
      <c r="E20" s="67"/>
      <c r="F20" s="61" t="s">
        <v>16</v>
      </c>
      <c r="G20" s="60">
        <f t="shared" ref="G20:G25" si="3">D20*H8</f>
        <v>0</v>
      </c>
    </row>
    <row r="21" spans="1:12" x14ac:dyDescent="0.2">
      <c r="A21" s="68" t="str">
        <f>A9</f>
        <v>Rajasil PGP PLUS (Porengrundputz PLUS)
Auftragsdicke: 10 mm</v>
      </c>
      <c r="B21" s="68"/>
      <c r="C21" s="68"/>
      <c r="D21" s="67">
        <f>D20</f>
        <v>0</v>
      </c>
      <c r="E21" s="67"/>
      <c r="F21" s="61" t="s">
        <v>16</v>
      </c>
      <c r="G21" s="60">
        <f t="shared" si="3"/>
        <v>0</v>
      </c>
      <c r="H21" s="63" t="s">
        <v>52</v>
      </c>
    </row>
    <row r="22" spans="1:12" x14ac:dyDescent="0.2">
      <c r="A22" s="68" t="str">
        <f>A10</f>
        <v>Rajasil SP5 Turbo (Sanierputz SP5 Turbo)
Auftragsdicke: max 40 mm</v>
      </c>
      <c r="B22" s="68"/>
      <c r="C22" s="68"/>
      <c r="D22" s="67">
        <f>D20</f>
        <v>0</v>
      </c>
      <c r="E22" s="67"/>
      <c r="F22" s="61" t="s">
        <v>16</v>
      </c>
      <c r="G22" s="60">
        <f t="shared" si="3"/>
        <v>0</v>
      </c>
    </row>
    <row r="23" spans="1:12" x14ac:dyDescent="0.2">
      <c r="A23" s="68" t="str">
        <f>A11</f>
        <v>Rajasil SSL (Sanierschlämme) weiß
Auftragsdicke: 5 mm</v>
      </c>
      <c r="B23" s="68"/>
      <c r="C23" s="68"/>
      <c r="D23" s="67">
        <f>D20</f>
        <v>0</v>
      </c>
      <c r="E23" s="67"/>
      <c r="F23" s="61" t="s">
        <v>16</v>
      </c>
      <c r="G23" s="60">
        <f t="shared" si="3"/>
        <v>0</v>
      </c>
      <c r="H23" s="63" t="s">
        <v>29</v>
      </c>
    </row>
    <row r="24" spans="1:12" x14ac:dyDescent="0.2">
      <c r="A24" s="68" t="str">
        <f>A12</f>
        <v>HECK AGG (Armierungsgewebe fein)</v>
      </c>
      <c r="B24" s="68"/>
      <c r="C24" s="68"/>
      <c r="D24" s="67">
        <f>D20</f>
        <v>0</v>
      </c>
      <c r="E24" s="67"/>
      <c r="F24" s="61" t="s">
        <v>16</v>
      </c>
      <c r="G24" s="60">
        <f t="shared" si="3"/>
        <v>0</v>
      </c>
    </row>
    <row r="25" spans="1:12" x14ac:dyDescent="0.2">
      <c r="A25" s="68" t="str">
        <f>A13</f>
        <v>Rajasil KG (Kalkglätte)
Auftragsdicke 3 mm</v>
      </c>
      <c r="B25" s="68"/>
      <c r="C25" s="68"/>
      <c r="D25" s="67">
        <f>D20</f>
        <v>0</v>
      </c>
      <c r="E25" s="67"/>
      <c r="F25" s="61" t="s">
        <v>16</v>
      </c>
      <c r="G25" s="60">
        <f t="shared" si="3"/>
        <v>0</v>
      </c>
      <c r="H25" s="63" t="s">
        <v>30</v>
      </c>
    </row>
    <row r="26" spans="1:12" x14ac:dyDescent="0.2">
      <c r="A26" s="68" t="s">
        <v>28</v>
      </c>
      <c r="B26" s="68"/>
      <c r="C26" s="68"/>
      <c r="D26" s="67">
        <f>D20</f>
        <v>0</v>
      </c>
      <c r="E26" s="67"/>
      <c r="F26" s="61" t="s">
        <v>16</v>
      </c>
      <c r="G26" s="60">
        <f>D26*H15</f>
        <v>0</v>
      </c>
    </row>
    <row r="27" spans="1:12" x14ac:dyDescent="0.2">
      <c r="A27" s="47" t="s">
        <v>1</v>
      </c>
      <c r="B27"/>
      <c r="C27" s="59"/>
      <c r="D27" s="59"/>
      <c r="E27" s="59"/>
      <c r="G27" s="62">
        <f>SUM(G20:G26)</f>
        <v>0</v>
      </c>
    </row>
    <row r="28" spans="1:12" x14ac:dyDescent="0.2">
      <c r="A28" s="47"/>
      <c r="D28" s="77"/>
      <c r="E28" s="77"/>
    </row>
    <row r="29" spans="1:12" x14ac:dyDescent="0.2">
      <c r="A29" s="76" t="s">
        <v>17</v>
      </c>
      <c r="B29" s="76"/>
      <c r="C29" s="76"/>
      <c r="D29" s="76"/>
      <c r="E29" s="76"/>
      <c r="F29" s="76"/>
    </row>
    <row r="30" spans="1:12" x14ac:dyDescent="0.2">
      <c r="A30" s="78" t="s">
        <v>27</v>
      </c>
      <c r="B30" s="70"/>
      <c r="C30" s="70"/>
      <c r="D30" s="70"/>
      <c r="E30" s="71"/>
      <c r="F30" s="72">
        <f>ROUNDUP((B8*D20/25),0)</f>
        <v>0</v>
      </c>
      <c r="G30" s="73">
        <f>ROUNDUP((C5*B17/30),0)</f>
        <v>0</v>
      </c>
    </row>
    <row r="31" spans="1:12" x14ac:dyDescent="0.2">
      <c r="A31" s="69" t="str">
        <f>A9</f>
        <v>Rajasil PGP PLUS (Porengrundputz PLUS)
Auftragsdicke: 10 mm</v>
      </c>
      <c r="B31" s="70"/>
      <c r="C31" s="70"/>
      <c r="D31" s="70"/>
      <c r="E31" s="71"/>
      <c r="F31" s="72">
        <f>VLOOKUP(A31,Tabelle2!A26:D28,4,0)</f>
        <v>0</v>
      </c>
      <c r="G31" s="73"/>
      <c r="H31" s="63" t="s">
        <v>52</v>
      </c>
    </row>
    <row r="32" spans="1:12" x14ac:dyDescent="0.2">
      <c r="A32" s="79" t="str">
        <f>A10</f>
        <v>Rajasil SP5 Turbo (Sanierputz SP5 Turbo)
Auftragsdicke: max 40 mm</v>
      </c>
      <c r="B32" s="80"/>
      <c r="C32" s="80"/>
      <c r="D32" s="80"/>
      <c r="E32" s="81"/>
      <c r="F32" s="72">
        <f>VLOOKUP(A32,Tabelle2!A30:D31,4,0)</f>
        <v>0</v>
      </c>
      <c r="G32" s="73"/>
    </row>
    <row r="33" spans="1:8" x14ac:dyDescent="0.2">
      <c r="A33" s="69" t="str">
        <f>A11</f>
        <v>Rajasil SSL (Sanierschlämme) weiß
Auftragsdicke: 5 mm</v>
      </c>
      <c r="B33" s="82"/>
      <c r="C33" s="82"/>
      <c r="D33" s="82"/>
      <c r="E33" s="83"/>
      <c r="F33" s="72">
        <f>VLOOKUP(A33,Tabelle2!A9:E13,5,0)</f>
        <v>0</v>
      </c>
      <c r="G33" s="73"/>
      <c r="H33" s="63" t="s">
        <v>29</v>
      </c>
    </row>
    <row r="34" spans="1:8" x14ac:dyDescent="0.2">
      <c r="A34" s="69" t="str">
        <f>A12</f>
        <v>HECK AGG (Armierungsgewebe fein)</v>
      </c>
      <c r="B34" s="82"/>
      <c r="C34" s="82"/>
      <c r="D34" s="82"/>
      <c r="E34" s="83"/>
      <c r="F34" s="84">
        <f>VLOOKUP(A34,Tabelle2!A15:E16,5,0)</f>
        <v>0</v>
      </c>
      <c r="G34" s="85"/>
    </row>
    <row r="35" spans="1:8" x14ac:dyDescent="0.2">
      <c r="A35" s="69" t="str">
        <f>A13</f>
        <v>Rajasil KG (Kalkglätte)
Auftragsdicke 3 mm</v>
      </c>
      <c r="B35" s="82"/>
      <c r="C35" s="82"/>
      <c r="D35" s="82"/>
      <c r="E35" s="83"/>
      <c r="F35" s="72">
        <f>VLOOKUP(A35,Tabelle2!A18:E23,5,0)</f>
        <v>0</v>
      </c>
      <c r="G35" s="73"/>
      <c r="H35" s="63" t="s">
        <v>30</v>
      </c>
    </row>
    <row r="36" spans="1:8" x14ac:dyDescent="0.2">
      <c r="A36" s="69" t="s">
        <v>33</v>
      </c>
      <c r="B36" s="70"/>
      <c r="C36" s="70"/>
      <c r="D36" s="70"/>
      <c r="E36" s="71"/>
      <c r="F36" s="74">
        <f>ROUNDUP((B15*D26/12.5),0)</f>
        <v>0</v>
      </c>
      <c r="G36" s="75">
        <f>ROUNDUP((C6*B18/30),0)</f>
        <v>0</v>
      </c>
    </row>
    <row r="37" spans="1:8" x14ac:dyDescent="0.2">
      <c r="A37" s="47"/>
      <c r="D37" s="56"/>
      <c r="E37" s="56"/>
    </row>
    <row r="39" spans="1:8" s="58" customFormat="1" ht="11.25" x14ac:dyDescent="0.2">
      <c r="A39" s="103" t="s">
        <v>63</v>
      </c>
      <c r="B39" s="57"/>
    </row>
    <row r="40" spans="1:8" s="58" customFormat="1" ht="11.25" x14ac:dyDescent="0.2">
      <c r="A40" s="103" t="s">
        <v>64</v>
      </c>
      <c r="B40" s="57"/>
    </row>
    <row r="41" spans="1:8" s="58" customFormat="1" ht="11.25" x14ac:dyDescent="0.2">
      <c r="A41" s="103" t="s">
        <v>65</v>
      </c>
      <c r="B41" s="57"/>
    </row>
    <row r="42" spans="1:8" s="58" customFormat="1" ht="11.25" x14ac:dyDescent="0.2">
      <c r="A42" s="103" t="s">
        <v>18</v>
      </c>
      <c r="B42" s="57"/>
    </row>
    <row r="43" spans="1:8" s="58" customFormat="1" ht="11.25" x14ac:dyDescent="0.2">
      <c r="A43" s="104" t="s">
        <v>19</v>
      </c>
      <c r="B43" s="57"/>
    </row>
    <row r="44" spans="1:8" s="58" customFormat="1" ht="11.25" x14ac:dyDescent="0.2">
      <c r="A44" s="103" t="s">
        <v>20</v>
      </c>
      <c r="B44" s="57"/>
    </row>
    <row r="45" spans="1:8" s="58" customFormat="1" ht="11.25" x14ac:dyDescent="0.2">
      <c r="A45" s="103" t="s">
        <v>21</v>
      </c>
      <c r="B45" s="57"/>
    </row>
    <row r="46" spans="1:8" x14ac:dyDescent="0.2">
      <c r="A46" s="103" t="s">
        <v>22</v>
      </c>
    </row>
  </sheetData>
  <mergeCells count="39">
    <mergeCell ref="A35:E35"/>
    <mergeCell ref="F35:G35"/>
    <mergeCell ref="A36:E36"/>
    <mergeCell ref="F36:G36"/>
    <mergeCell ref="A21:C21"/>
    <mergeCell ref="D21:E21"/>
    <mergeCell ref="A31:E31"/>
    <mergeCell ref="F31:G31"/>
    <mergeCell ref="A32:E32"/>
    <mergeCell ref="F32:G32"/>
    <mergeCell ref="A33:E33"/>
    <mergeCell ref="F33:G33"/>
    <mergeCell ref="A34:E34"/>
    <mergeCell ref="F34:G34"/>
    <mergeCell ref="A26:C26"/>
    <mergeCell ref="D26:E26"/>
    <mergeCell ref="D28:E28"/>
    <mergeCell ref="A29:F29"/>
    <mergeCell ref="A30:E30"/>
    <mergeCell ref="F30:G30"/>
    <mergeCell ref="A23:C23"/>
    <mergeCell ref="D23:E23"/>
    <mergeCell ref="A24:C24"/>
    <mergeCell ref="D24:E24"/>
    <mergeCell ref="A25:C25"/>
    <mergeCell ref="D25:E25"/>
    <mergeCell ref="A20:C20"/>
    <mergeCell ref="D20:E20"/>
    <mergeCell ref="A22:C22"/>
    <mergeCell ref="D22:E22"/>
    <mergeCell ref="I4:J4"/>
    <mergeCell ref="A6:A7"/>
    <mergeCell ref="B6:C6"/>
    <mergeCell ref="D6:E7"/>
    <mergeCell ref="F6:F7"/>
    <mergeCell ref="G6:H6"/>
    <mergeCell ref="I6:J6"/>
    <mergeCell ref="B7:C7"/>
    <mergeCell ref="I7:J7"/>
  </mergeCells>
  <printOptions gridLinesSet="0"/>
  <pageMargins left="0.39370078740157483" right="0.78740157480314965" top="1.3779527559055118" bottom="0.70866141732283472" header="0.70866141732283472" footer="0.51181102362204722"/>
  <pageSetup paperSize="9" scale="88" orientation="portrait" horizontalDpi="4294967292" verticalDpi="360" r:id="rId1"/>
  <headerFooter alignWithMargins="0">
    <oddHeader>&amp;L&amp;"Arial,Fett"Rajasil Sanierputz SP 5 / SP 5 Turbo - zweilagig / Innenbereich&amp;R&amp;G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1910017-3607-4112-B612-A4DB70ED2FB3}">
          <x14:formula1>
            <xm:f>Tabelle2!$A$26:$A$28</xm:f>
          </x14:formula1>
          <xm:sqref>A9</xm:sqref>
        </x14:dataValidation>
        <x14:dataValidation type="list" allowBlank="1" showInputMessage="1" showErrorMessage="1" xr:uid="{D7132C4C-36E9-4AC3-8B39-72B973690B48}">
          <x14:formula1>
            <xm:f>Tabelle2!$A$30:$A$31</xm:f>
          </x14:formula1>
          <xm:sqref>A10</xm:sqref>
        </x14:dataValidation>
        <x14:dataValidation type="list" allowBlank="1" showInputMessage="1" showErrorMessage="1" xr:uid="{5AEA8D3B-F180-4F09-8924-D7170F968E29}">
          <x14:formula1>
            <xm:f>Tabelle2!$A$9:$A$13</xm:f>
          </x14:formula1>
          <xm:sqref>A11</xm:sqref>
        </x14:dataValidation>
        <x14:dataValidation type="list" allowBlank="1" showInputMessage="1" showErrorMessage="1" xr:uid="{43B35F3E-8B1B-44EA-907D-E8A61667BCF0}">
          <x14:formula1>
            <xm:f>Tabelle2!$A$15:$A$16</xm:f>
          </x14:formula1>
          <xm:sqref>A12</xm:sqref>
        </x14:dataValidation>
        <x14:dataValidation type="list" allowBlank="1" showInputMessage="1" showErrorMessage="1" xr:uid="{A4800AE7-C2D4-43B8-93B1-B4934FA39DBE}">
          <x14:formula1>
            <xm:f>Tabelle2!$A$18:$A$23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071F-9C16-40E3-8D42-A35F6E2E88F7}">
  <dimension ref="A1:M49"/>
  <sheetViews>
    <sheetView showGridLines="0" topLeftCell="A6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65" t="s">
        <v>47</v>
      </c>
      <c r="B9" s="17">
        <f>VLOOKUP(A9,Tabelle2!A26:B28,2,0)</f>
        <v>11</v>
      </c>
      <c r="C9" s="18" t="s">
        <v>9</v>
      </c>
      <c r="D9" s="19">
        <f>D8</f>
        <v>0</v>
      </c>
      <c r="E9" s="18" t="s">
        <v>10</v>
      </c>
      <c r="F9" s="20">
        <f>VLOOKUP(A9,Tabelle2!A26:C28,3,0)</f>
        <v>2.93</v>
      </c>
      <c r="G9" s="21">
        <f t="shared" ref="G9:G13" si="0">F9-F9*D9/100</f>
        <v>2.93</v>
      </c>
      <c r="H9" s="22">
        <f t="shared" ref="H9:H13" si="1">PRODUCT(B9,G9)</f>
        <v>32.230000000000004</v>
      </c>
      <c r="I9" s="23">
        <v>14</v>
      </c>
      <c r="J9" s="24" t="s">
        <v>11</v>
      </c>
      <c r="K9" s="25">
        <f t="shared" ref="K9:K13" si="2">SUM(H9+(I9*$K$7))</f>
        <v>32.230000000000004</v>
      </c>
      <c r="L9" s="26"/>
    </row>
    <row r="10" spans="1:13" s="11" customFormat="1" ht="40.5" customHeight="1" x14ac:dyDescent="0.2">
      <c r="A10" s="65" t="s">
        <v>50</v>
      </c>
      <c r="B10" s="17">
        <v>30</v>
      </c>
      <c r="C10" s="18" t="s">
        <v>9</v>
      </c>
      <c r="D10" s="19">
        <f>D8</f>
        <v>0</v>
      </c>
      <c r="E10" s="18" t="s">
        <v>10</v>
      </c>
      <c r="F10" s="20">
        <f>VLOOKUP(A10,Tabelle2!A30:C31,3,0)</f>
        <v>2.5099999999999998</v>
      </c>
      <c r="G10" s="21">
        <f t="shared" si="0"/>
        <v>2.5099999999999998</v>
      </c>
      <c r="H10" s="22">
        <f t="shared" si="1"/>
        <v>75.3</v>
      </c>
      <c r="I10" s="23">
        <v>66</v>
      </c>
      <c r="J10" s="24" t="s">
        <v>11</v>
      </c>
      <c r="K10" s="25">
        <f t="shared" si="2"/>
        <v>75.3</v>
      </c>
      <c r="L10" s="26"/>
    </row>
    <row r="11" spans="1:13" s="11" customFormat="1" ht="40.5" customHeight="1" x14ac:dyDescent="0.2">
      <c r="A11" s="65" t="s">
        <v>54</v>
      </c>
      <c r="B11" s="17">
        <f>VLOOKUP(A11,Tabelle2!A33:B37,2,0)</f>
        <v>6</v>
      </c>
      <c r="C11" s="18" t="s">
        <v>9</v>
      </c>
      <c r="D11" s="19">
        <f>D8</f>
        <v>0</v>
      </c>
      <c r="E11" s="18" t="s">
        <v>10</v>
      </c>
      <c r="F11" s="20">
        <f>VLOOKUP(A11,Tabelle2!A33:C37,3,0)</f>
        <v>2.2200000000000002</v>
      </c>
      <c r="G11" s="21">
        <f t="shared" si="0"/>
        <v>2.2200000000000002</v>
      </c>
      <c r="H11" s="22">
        <f t="shared" si="1"/>
        <v>13.32</v>
      </c>
      <c r="I11" s="23">
        <v>15</v>
      </c>
      <c r="J11" s="24" t="s">
        <v>11</v>
      </c>
      <c r="K11" s="25">
        <f t="shared" si="2"/>
        <v>13.32</v>
      </c>
      <c r="L11" s="26"/>
    </row>
    <row r="12" spans="1:13" s="11" customFormat="1" ht="31.5" customHeight="1" x14ac:dyDescent="0.2">
      <c r="A12" s="65" t="s">
        <v>40</v>
      </c>
      <c r="B12" s="17">
        <v>1.1000000000000001</v>
      </c>
      <c r="C12" s="18" t="s">
        <v>16</v>
      </c>
      <c r="D12" s="19">
        <f>D8</f>
        <v>0</v>
      </c>
      <c r="E12" s="18" t="s">
        <v>10</v>
      </c>
      <c r="F12" s="20">
        <f>VLOOKUP(A12,Tabelle2!A15:C16,3,0)</f>
        <v>2.5</v>
      </c>
      <c r="G12" s="21">
        <f t="shared" si="0"/>
        <v>2.5</v>
      </c>
      <c r="H12" s="22">
        <f t="shared" si="1"/>
        <v>2.75</v>
      </c>
      <c r="I12" s="23">
        <v>5</v>
      </c>
      <c r="J12" s="24" t="s">
        <v>11</v>
      </c>
      <c r="K12" s="25">
        <f t="shared" si="2"/>
        <v>2.75</v>
      </c>
      <c r="L12" s="26"/>
    </row>
    <row r="13" spans="1:13" s="11" customFormat="1" ht="45" customHeight="1" x14ac:dyDescent="0.2">
      <c r="A13" s="65" t="s">
        <v>55</v>
      </c>
      <c r="B13" s="17">
        <f>VLOOKUP('SP5 zweilagig Außen'!A13,Tabelle2!A39:B45,2,0)</f>
        <v>3.6</v>
      </c>
      <c r="C13" s="18" t="s">
        <v>9</v>
      </c>
      <c r="D13" s="19">
        <f>D8</f>
        <v>0</v>
      </c>
      <c r="E13" s="18" t="s">
        <v>10</v>
      </c>
      <c r="F13" s="20">
        <f>VLOOKUP(A13,Tabelle2!A39:C45,3,0)</f>
        <v>2.2200000000000002</v>
      </c>
      <c r="G13" s="21">
        <f t="shared" si="0"/>
        <v>2.2200000000000002</v>
      </c>
      <c r="H13" s="22">
        <f t="shared" si="1"/>
        <v>7.9920000000000009</v>
      </c>
      <c r="I13" s="23">
        <v>15</v>
      </c>
      <c r="J13" s="24" t="s">
        <v>11</v>
      </c>
      <c r="K13" s="25">
        <f t="shared" si="2"/>
        <v>7.9920000000000009</v>
      </c>
      <c r="L13" s="26"/>
    </row>
    <row r="14" spans="1:13" s="38" customFormat="1" ht="24" customHeight="1" x14ac:dyDescent="0.2">
      <c r="A14" s="27" t="s">
        <v>12</v>
      </c>
      <c r="B14" s="28"/>
      <c r="C14" s="29"/>
      <c r="D14" s="30"/>
      <c r="E14" s="29"/>
      <c r="F14" s="31"/>
      <c r="G14" s="32"/>
      <c r="H14" s="33">
        <f>ROUND(SUM(H8:H8),2)</f>
        <v>7.3</v>
      </c>
      <c r="I14" s="34">
        <f>ROUND(SUM(I8:I8),2)</f>
        <v>6</v>
      </c>
      <c r="J14" s="35" t="s">
        <v>11</v>
      </c>
      <c r="K14" s="36">
        <f>SUM(K8:K8)</f>
        <v>7.3</v>
      </c>
      <c r="L14" s="37"/>
    </row>
    <row r="15" spans="1:13" s="38" customFormat="1" ht="24" customHeight="1" x14ac:dyDescent="0.2">
      <c r="A15" s="16" t="s">
        <v>31</v>
      </c>
      <c r="B15" s="39">
        <v>0.2</v>
      </c>
      <c r="C15" s="18" t="s">
        <v>13</v>
      </c>
      <c r="D15" s="19">
        <f>D7</f>
        <v>0</v>
      </c>
      <c r="E15" s="18" t="s">
        <v>10</v>
      </c>
      <c r="F15" s="20">
        <v>13.5</v>
      </c>
      <c r="G15" s="21">
        <f>F15-F15*D15/100</f>
        <v>13.5</v>
      </c>
      <c r="H15" s="22">
        <f>PRODUCT(B15,G15)</f>
        <v>2.7</v>
      </c>
      <c r="I15" s="40">
        <v>4</v>
      </c>
      <c r="J15" s="41" t="s">
        <v>11</v>
      </c>
      <c r="K15" s="25">
        <f>SUM(H15+(I15*K7))</f>
        <v>2.7</v>
      </c>
      <c r="L15" s="37"/>
    </row>
    <row r="16" spans="1:13" s="11" customFormat="1" ht="39" customHeight="1" x14ac:dyDescent="0.2">
      <c r="A16" s="65" t="s">
        <v>32</v>
      </c>
      <c r="B16" s="39">
        <f>VLOOKUP(A16,Tabelle2!A47:B48,2,0)</f>
        <v>0.15</v>
      </c>
      <c r="C16" s="18" t="s">
        <v>13</v>
      </c>
      <c r="D16" s="19">
        <f>D8</f>
        <v>0</v>
      </c>
      <c r="E16" s="18" t="s">
        <v>10</v>
      </c>
      <c r="F16" s="20">
        <f>VLOOKUP(A16,Tabelle2!A47:C48,3,0)</f>
        <v>14.65</v>
      </c>
      <c r="G16" s="21">
        <f>F16-F16*D16/100</f>
        <v>14.65</v>
      </c>
      <c r="H16" s="22">
        <f>PRODUCT(B16,G16)</f>
        <v>2.1974999999999998</v>
      </c>
      <c r="I16" s="40">
        <v>11</v>
      </c>
      <c r="J16" s="41" t="s">
        <v>11</v>
      </c>
      <c r="K16" s="25">
        <f>SUM(H16+(I16*K7))</f>
        <v>2.1974999999999998</v>
      </c>
      <c r="L16" s="26"/>
    </row>
    <row r="17" spans="1:12" s="38" customFormat="1" ht="24" customHeight="1" x14ac:dyDescent="0.2">
      <c r="A17" s="42" t="s">
        <v>14</v>
      </c>
      <c r="B17" s="43"/>
      <c r="C17" s="44"/>
      <c r="D17" s="30"/>
      <c r="E17" s="29"/>
      <c r="F17" s="31"/>
      <c r="G17" s="32"/>
      <c r="H17" s="33">
        <f>ROUND(SUM(H14:H16),2)</f>
        <v>12.2</v>
      </c>
      <c r="I17" s="45">
        <f>SUM(I14:I16)</f>
        <v>21</v>
      </c>
      <c r="J17" s="35" t="s">
        <v>11</v>
      </c>
      <c r="K17" s="36">
        <f>ROUND(SUM(K14:K16),2)</f>
        <v>12.2</v>
      </c>
      <c r="L17" s="46"/>
    </row>
    <row r="18" spans="1:12" s="11" customFormat="1" ht="9.9499999999999993" customHeight="1" x14ac:dyDescent="0.2">
      <c r="A18" s="47"/>
      <c r="B18" s="47"/>
      <c r="C18" s="48"/>
      <c r="D18" s="49"/>
      <c r="E18" s="47"/>
      <c r="F18" s="50"/>
      <c r="G18" s="48"/>
      <c r="H18" s="48"/>
      <c r="I18" s="51"/>
      <c r="J18" s="47"/>
      <c r="K18" s="52"/>
      <c r="L18" s="53"/>
    </row>
    <row r="19" spans="1:12" x14ac:dyDescent="0.2">
      <c r="A19" s="54"/>
    </row>
    <row r="20" spans="1:12" ht="13.5" customHeight="1" x14ac:dyDescent="0.2">
      <c r="A20" s="55" t="s">
        <v>15</v>
      </c>
    </row>
    <row r="21" spans="1:12" x14ac:dyDescent="0.2">
      <c r="A21" s="68" t="s">
        <v>27</v>
      </c>
      <c r="B21" s="68"/>
      <c r="C21" s="68"/>
      <c r="D21" s="67">
        <v>0</v>
      </c>
      <c r="E21" s="67"/>
      <c r="F21" s="61" t="s">
        <v>16</v>
      </c>
      <c r="G21" s="60">
        <f t="shared" ref="G21:G26" si="3">D21*H8</f>
        <v>0</v>
      </c>
    </row>
    <row r="22" spans="1:12" x14ac:dyDescent="0.2">
      <c r="A22" s="68" t="str">
        <f>A9</f>
        <v>Rajasil PGP PLUS (Porengrundputz PLUS)
Auftragsdicke: 10 mm</v>
      </c>
      <c r="B22" s="68"/>
      <c r="C22" s="68"/>
      <c r="D22" s="67">
        <f>D21</f>
        <v>0</v>
      </c>
      <c r="E22" s="67"/>
      <c r="F22" s="61" t="s">
        <v>16</v>
      </c>
      <c r="G22" s="60">
        <f t="shared" si="3"/>
        <v>0</v>
      </c>
      <c r="H22" s="63" t="s">
        <v>52</v>
      </c>
    </row>
    <row r="23" spans="1:12" x14ac:dyDescent="0.2">
      <c r="A23" s="68" t="str">
        <f>A10</f>
        <v>Rajasil SP5 Turbo (Sanierputz SP5 Turbo)
Auftragsdicke: max 40 mm</v>
      </c>
      <c r="B23" s="68"/>
      <c r="C23" s="68"/>
      <c r="D23" s="67">
        <f>D21</f>
        <v>0</v>
      </c>
      <c r="E23" s="67"/>
      <c r="F23" s="61" t="s">
        <v>16</v>
      </c>
      <c r="G23" s="60">
        <f t="shared" si="3"/>
        <v>0</v>
      </c>
    </row>
    <row r="24" spans="1:12" x14ac:dyDescent="0.2">
      <c r="A24" s="68" t="str">
        <f>A11</f>
        <v>Rajasil SSL (Sanierschlämme) weiß
Auftragsdicke: 5 mm</v>
      </c>
      <c r="B24" s="68"/>
      <c r="C24" s="68"/>
      <c r="D24" s="67">
        <f>D21</f>
        <v>0</v>
      </c>
      <c r="E24" s="67"/>
      <c r="F24" s="61" t="s">
        <v>16</v>
      </c>
      <c r="G24" s="60">
        <f t="shared" si="3"/>
        <v>0</v>
      </c>
      <c r="H24" s="63" t="s">
        <v>29</v>
      </c>
    </row>
    <row r="25" spans="1:12" x14ac:dyDescent="0.2">
      <c r="A25" s="68" t="str">
        <f>A12</f>
        <v>HECK AGG (Armierungsgewebe fein)</v>
      </c>
      <c r="B25" s="68"/>
      <c r="C25" s="68"/>
      <c r="D25" s="67">
        <f>D21</f>
        <v>0</v>
      </c>
      <c r="E25" s="67"/>
      <c r="F25" s="61" t="s">
        <v>16</v>
      </c>
      <c r="G25" s="60">
        <f t="shared" si="3"/>
        <v>0</v>
      </c>
    </row>
    <row r="26" spans="1:12" x14ac:dyDescent="0.2">
      <c r="A26" s="68" t="str">
        <f>A13</f>
        <v>Rajasil SSL (Sanierschlämme) weiß
Auftragsdicke: 3 mm</v>
      </c>
      <c r="B26" s="68"/>
      <c r="C26" s="68"/>
      <c r="D26" s="67">
        <f>D21</f>
        <v>0</v>
      </c>
      <c r="E26" s="67"/>
      <c r="F26" s="61" t="s">
        <v>16</v>
      </c>
      <c r="G26" s="60">
        <f t="shared" si="3"/>
        <v>0</v>
      </c>
      <c r="H26" s="63" t="s">
        <v>30</v>
      </c>
    </row>
    <row r="27" spans="1:12" x14ac:dyDescent="0.2">
      <c r="A27" s="68" t="s">
        <v>31</v>
      </c>
      <c r="B27" s="68"/>
      <c r="C27" s="68"/>
      <c r="D27" s="67">
        <f>D21</f>
        <v>0</v>
      </c>
      <c r="E27" s="67"/>
      <c r="F27" s="61" t="s">
        <v>16</v>
      </c>
      <c r="G27" s="60">
        <f>D27*H15</f>
        <v>0</v>
      </c>
      <c r="H27" s="63"/>
    </row>
    <row r="28" spans="1:12" x14ac:dyDescent="0.2">
      <c r="A28" s="68" t="str">
        <f>A16</f>
        <v>HECK SIF (Silikat-Fassadenfarbe) weiß</v>
      </c>
      <c r="B28" s="68"/>
      <c r="C28" s="68"/>
      <c r="D28" s="67">
        <f>D21</f>
        <v>0</v>
      </c>
      <c r="E28" s="67"/>
      <c r="F28" s="61" t="s">
        <v>16</v>
      </c>
      <c r="G28" s="60">
        <f>D28*H16</f>
        <v>0</v>
      </c>
    </row>
    <row r="29" spans="1:12" x14ac:dyDescent="0.2">
      <c r="A29" s="47" t="s">
        <v>1</v>
      </c>
      <c r="B29"/>
      <c r="C29" s="59"/>
      <c r="D29" s="59"/>
      <c r="E29" s="59"/>
      <c r="G29" s="62">
        <f>SUM(G21:G28)</f>
        <v>0</v>
      </c>
    </row>
    <row r="30" spans="1:12" x14ac:dyDescent="0.2">
      <c r="A30" s="47"/>
      <c r="D30" s="77"/>
      <c r="E30" s="77"/>
    </row>
    <row r="31" spans="1:12" x14ac:dyDescent="0.2">
      <c r="A31" s="76" t="s">
        <v>17</v>
      </c>
      <c r="B31" s="76"/>
      <c r="C31" s="76"/>
      <c r="D31" s="76"/>
      <c r="E31" s="76"/>
      <c r="F31" s="76"/>
    </row>
    <row r="32" spans="1:12" x14ac:dyDescent="0.2">
      <c r="A32" s="78" t="s">
        <v>27</v>
      </c>
      <c r="B32" s="70"/>
      <c r="C32" s="70"/>
      <c r="D32" s="70"/>
      <c r="E32" s="71"/>
      <c r="F32" s="72">
        <f>ROUNDUP((B8*D21/25),0)</f>
        <v>0</v>
      </c>
      <c r="G32" s="73">
        <f>ROUNDUP((C5*B18/30),0)</f>
        <v>0</v>
      </c>
    </row>
    <row r="33" spans="1:8" x14ac:dyDescent="0.2">
      <c r="A33" s="79" t="str">
        <f>A9</f>
        <v>Rajasil PGP PLUS (Porengrundputz PLUS)
Auftragsdicke: 10 mm</v>
      </c>
      <c r="B33" s="80"/>
      <c r="C33" s="80"/>
      <c r="D33" s="80"/>
      <c r="E33" s="81"/>
      <c r="F33" s="72">
        <f>VLOOKUP(A33,Tabelle2!A26:E28,5,0)</f>
        <v>0</v>
      </c>
      <c r="G33" s="73"/>
      <c r="H33" s="63" t="s">
        <v>52</v>
      </c>
    </row>
    <row r="34" spans="1:8" x14ac:dyDescent="0.2">
      <c r="A34" s="79" t="str">
        <f>A10</f>
        <v>Rajasil SP5 Turbo (Sanierputz SP5 Turbo)
Auftragsdicke: max 40 mm</v>
      </c>
      <c r="B34" s="80"/>
      <c r="C34" s="80"/>
      <c r="D34" s="80"/>
      <c r="E34" s="81"/>
      <c r="F34" s="72">
        <f>VLOOKUP(A34,Tabelle2!A30:E31,5,0)</f>
        <v>0</v>
      </c>
      <c r="G34" s="73"/>
    </row>
    <row r="35" spans="1:8" x14ac:dyDescent="0.2">
      <c r="A35" s="69" t="str">
        <f>A11</f>
        <v>Rajasil SSL (Sanierschlämme) weiß
Auftragsdicke: 5 mm</v>
      </c>
      <c r="B35" s="82"/>
      <c r="C35" s="82"/>
      <c r="D35" s="82"/>
      <c r="E35" s="83"/>
      <c r="F35" s="72">
        <f>VLOOKUP(A35,Tabelle2!A33:D37,4,0)</f>
        <v>0</v>
      </c>
      <c r="G35" s="73"/>
      <c r="H35" s="63" t="s">
        <v>29</v>
      </c>
    </row>
    <row r="36" spans="1:8" x14ac:dyDescent="0.2">
      <c r="A36" s="69" t="str">
        <f>A12</f>
        <v>HECK AGG (Armierungsgewebe fein)</v>
      </c>
      <c r="B36" s="82"/>
      <c r="C36" s="82"/>
      <c r="D36" s="82"/>
      <c r="E36" s="83"/>
      <c r="F36" s="84">
        <f>VLOOKUP(A36,Tabelle2!A15:F16,6,0)</f>
        <v>0</v>
      </c>
      <c r="G36" s="85"/>
    </row>
    <row r="37" spans="1:8" x14ac:dyDescent="0.2">
      <c r="A37" s="69" t="str">
        <f>A13</f>
        <v>Rajasil SSL (Sanierschlämme) weiß
Auftragsdicke: 3 mm</v>
      </c>
      <c r="B37" s="82"/>
      <c r="C37" s="82"/>
      <c r="D37" s="82"/>
      <c r="E37" s="83"/>
      <c r="F37" s="72">
        <f>VLOOKUP(A37,Tabelle2!A39:D45,4,0)</f>
        <v>0</v>
      </c>
      <c r="G37" s="73"/>
      <c r="H37" s="63" t="s">
        <v>30</v>
      </c>
    </row>
    <row r="38" spans="1:8" x14ac:dyDescent="0.2">
      <c r="A38" s="69" t="s">
        <v>31</v>
      </c>
      <c r="B38" s="70"/>
      <c r="C38" s="70"/>
      <c r="D38" s="70"/>
      <c r="E38" s="71"/>
      <c r="F38" s="74">
        <f>ROUNDUP((B15*D27/10),0)</f>
        <v>0</v>
      </c>
      <c r="G38" s="75">
        <f>ROUNDUP((C5*B18/30),0)</f>
        <v>0</v>
      </c>
      <c r="H38" s="63"/>
    </row>
    <row r="39" spans="1:8" x14ac:dyDescent="0.2">
      <c r="A39" s="69" t="str">
        <f>A16</f>
        <v>HECK SIF (Silikat-Fassadenfarbe) weiß</v>
      </c>
      <c r="B39" s="70"/>
      <c r="C39" s="70"/>
      <c r="D39" s="70"/>
      <c r="E39" s="71"/>
      <c r="F39" s="74">
        <f>ROUNDUP((B16*D28/15),0)</f>
        <v>0</v>
      </c>
      <c r="G39" s="75">
        <f>ROUNDUP((C6*B19/30),0)</f>
        <v>0</v>
      </c>
    </row>
    <row r="40" spans="1:8" x14ac:dyDescent="0.2">
      <c r="A40" s="47"/>
      <c r="D40" s="56"/>
      <c r="E40" s="56"/>
    </row>
    <row r="42" spans="1:8" s="58" customFormat="1" ht="11.25" x14ac:dyDescent="0.2">
      <c r="A42" s="103" t="s">
        <v>63</v>
      </c>
      <c r="B42" s="57"/>
    </row>
    <row r="43" spans="1:8" s="58" customFormat="1" ht="11.25" x14ac:dyDescent="0.2">
      <c r="A43" s="103" t="s">
        <v>64</v>
      </c>
      <c r="B43" s="57"/>
    </row>
    <row r="44" spans="1:8" s="58" customFormat="1" ht="11.25" x14ac:dyDescent="0.2">
      <c r="A44" s="103" t="s">
        <v>65</v>
      </c>
      <c r="B44" s="57"/>
    </row>
    <row r="45" spans="1:8" s="58" customFormat="1" ht="11.25" x14ac:dyDescent="0.2">
      <c r="A45" s="103" t="s">
        <v>18</v>
      </c>
      <c r="B45" s="57"/>
    </row>
    <row r="46" spans="1:8" s="58" customFormat="1" ht="11.25" x14ac:dyDescent="0.2">
      <c r="A46" s="104" t="s">
        <v>19</v>
      </c>
      <c r="B46" s="57"/>
    </row>
    <row r="47" spans="1:8" s="58" customFormat="1" ht="11.25" x14ac:dyDescent="0.2">
      <c r="A47" s="103" t="s">
        <v>20</v>
      </c>
      <c r="B47" s="57"/>
    </row>
    <row r="48" spans="1:8" s="58" customFormat="1" ht="11.25" x14ac:dyDescent="0.2">
      <c r="A48" s="103" t="s">
        <v>21</v>
      </c>
      <c r="B48" s="57"/>
    </row>
    <row r="49" spans="1:1" x14ac:dyDescent="0.2">
      <c r="A49" s="103" t="s">
        <v>22</v>
      </c>
    </row>
  </sheetData>
  <mergeCells count="43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34:E34"/>
    <mergeCell ref="F34:G34"/>
    <mergeCell ref="A26:C26"/>
    <mergeCell ref="D26:E26"/>
    <mergeCell ref="A28:C28"/>
    <mergeCell ref="D28:E28"/>
    <mergeCell ref="D30:E30"/>
    <mergeCell ref="A31:F31"/>
    <mergeCell ref="A39:E39"/>
    <mergeCell ref="F39:G39"/>
    <mergeCell ref="A38:E38"/>
    <mergeCell ref="F38:G38"/>
    <mergeCell ref="A27:C27"/>
    <mergeCell ref="D27:E27"/>
    <mergeCell ref="A35:E35"/>
    <mergeCell ref="F35:G35"/>
    <mergeCell ref="A36:E36"/>
    <mergeCell ref="F36:G36"/>
    <mergeCell ref="A37:E37"/>
    <mergeCell ref="F37:G37"/>
    <mergeCell ref="A32:E32"/>
    <mergeCell ref="F32:G32"/>
    <mergeCell ref="A33:E33"/>
    <mergeCell ref="F33:G33"/>
  </mergeCells>
  <printOptions gridLinesSet="0"/>
  <pageMargins left="0.39370078740157483" right="0.78740157480314965" top="1.3779527559055118" bottom="0.70866141732283472" header="0.70866141732283472" footer="0.51181102362204722"/>
  <pageSetup paperSize="9" scale="88" orientation="portrait" horizontalDpi="4294967292" verticalDpi="360" r:id="rId1"/>
  <headerFooter alignWithMargins="0">
    <oddHeader>&amp;L&amp;"Arial,Fett"Rajasil Sanierputz SP 5 / SP5 Turbo - zweilagig / Außenbereich&amp;R&amp;G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94606BD-6AF9-40D8-A513-EAEE7B755159}">
          <x14:formula1>
            <xm:f>Tabelle2!$A$26:$A$28</xm:f>
          </x14:formula1>
          <xm:sqref>A9</xm:sqref>
        </x14:dataValidation>
        <x14:dataValidation type="list" allowBlank="1" showInputMessage="1" showErrorMessage="1" xr:uid="{286669BC-8BE6-4F1E-A8EA-E79B086C7C84}">
          <x14:formula1>
            <xm:f>Tabelle2!$A$30:$A$31</xm:f>
          </x14:formula1>
          <xm:sqref>A10</xm:sqref>
        </x14:dataValidation>
        <x14:dataValidation type="list" allowBlank="1" showInputMessage="1" showErrorMessage="1" xr:uid="{EA3CF592-B8A5-44C1-A680-9AAE199742DE}">
          <x14:formula1>
            <xm:f>Tabelle2!$A$33:$A$37</xm:f>
          </x14:formula1>
          <xm:sqref>A11</xm:sqref>
        </x14:dataValidation>
        <x14:dataValidation type="list" allowBlank="1" showInputMessage="1" showErrorMessage="1" xr:uid="{FA4EAC59-A933-480D-8D23-EB6B51C551D1}">
          <x14:formula1>
            <xm:f>Tabelle2!$A$15:$A$16</xm:f>
          </x14:formula1>
          <xm:sqref>A12</xm:sqref>
        </x14:dataValidation>
        <x14:dataValidation type="list" allowBlank="1" showInputMessage="1" showErrorMessage="1" xr:uid="{50DF0F86-9EE5-4F39-9094-530B74369675}">
          <x14:formula1>
            <xm:f>Tabelle2!$A$39:$A$45</xm:f>
          </x14:formula1>
          <xm:sqref>A13</xm:sqref>
        </x14:dataValidation>
        <x14:dataValidation type="list" allowBlank="1" showInputMessage="1" showErrorMessage="1" xr:uid="{B3DC8818-A84E-41CE-91A9-39FA99A73996}">
          <x14:formula1>
            <xm:f>Tabelle2!$A$47:$A$48</xm:f>
          </x14:formula1>
          <xm:sqref>A16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E17C-AC65-45E8-9AC2-914546ED5C13}">
  <dimension ref="A2:F48"/>
  <sheetViews>
    <sheetView topLeftCell="A18" workbookViewId="0">
      <selection activeCell="A13" sqref="A13"/>
    </sheetView>
  </sheetViews>
  <sheetFormatPr baseColWidth="10" defaultRowHeight="12.75" x14ac:dyDescent="0.2"/>
  <cols>
    <col min="1" max="1" width="53.85546875" customWidth="1"/>
  </cols>
  <sheetData>
    <row r="2" spans="1:6" ht="25.5" x14ac:dyDescent="0.2">
      <c r="A2" s="66" t="s">
        <v>47</v>
      </c>
      <c r="B2">
        <v>11</v>
      </c>
      <c r="C2">
        <v>2.93</v>
      </c>
      <c r="D2">
        <f>ROUNDUP(('SP5 einlagig Innen'!B9*'SP5 einlagig Innen'!D21/25),0)</f>
        <v>0</v>
      </c>
    </row>
    <row r="3" spans="1:6" ht="25.5" x14ac:dyDescent="0.2">
      <c r="A3" s="66" t="s">
        <v>48</v>
      </c>
      <c r="B3">
        <v>7.5</v>
      </c>
      <c r="C3">
        <v>2.5099999999999998</v>
      </c>
      <c r="D3">
        <f>ROUNDUP(('SP5 einlagig Innen'!B9*'SP5 einlagig Innen'!D21/20),0)</f>
        <v>0</v>
      </c>
    </row>
    <row r="4" spans="1:6" ht="25.5" x14ac:dyDescent="0.2">
      <c r="A4" s="66" t="s">
        <v>49</v>
      </c>
      <c r="B4">
        <v>7.5</v>
      </c>
      <c r="C4">
        <v>2.61</v>
      </c>
      <c r="D4">
        <f>ROUNDUP(('SP5 einlagig Innen'!B9*'SP5 einlagig Innen'!D21/20),0)</f>
        <v>0</v>
      </c>
    </row>
    <row r="6" spans="1:6" ht="25.5" x14ac:dyDescent="0.2">
      <c r="A6" s="66" t="s">
        <v>34</v>
      </c>
      <c r="B6">
        <v>15</v>
      </c>
      <c r="C6">
        <v>2.5099999999999998</v>
      </c>
      <c r="D6">
        <f>ROUNDUP(('SP5 einlagig Innen'!B10*'SP5 einlagig Innen'!D22/20),0)</f>
        <v>0</v>
      </c>
    </row>
    <row r="7" spans="1:6" ht="25.5" x14ac:dyDescent="0.2">
      <c r="A7" s="66" t="s">
        <v>35</v>
      </c>
      <c r="B7">
        <v>15</v>
      </c>
      <c r="C7">
        <v>2.61</v>
      </c>
      <c r="D7">
        <f>ROUNDUP(('SP5 einlagig Innen'!B10*'SP5 einlagig Innen'!D22/20),0)</f>
        <v>0</v>
      </c>
    </row>
    <row r="9" spans="1:6" ht="25.5" x14ac:dyDescent="0.2">
      <c r="A9" s="66" t="s">
        <v>54</v>
      </c>
      <c r="B9">
        <v>6</v>
      </c>
      <c r="C9">
        <v>2.2200000000000002</v>
      </c>
      <c r="D9">
        <f>ROUNDUP(('SP5 einlagig Innen'!B11*'SP5 einlagig Innen'!D23/25),0)</f>
        <v>0</v>
      </c>
      <c r="E9">
        <f>ROUNDUP(('SP5 zweilagig Innen'!B$11*'SP5 zweilagig Innen'!D$23/25),0)</f>
        <v>0</v>
      </c>
    </row>
    <row r="10" spans="1:6" ht="25.5" x14ac:dyDescent="0.2">
      <c r="A10" s="66" t="s">
        <v>59</v>
      </c>
      <c r="B10">
        <v>4.2</v>
      </c>
      <c r="C10">
        <v>1.23</v>
      </c>
      <c r="D10">
        <f>ROUNDUP(('SP5 einlagig Innen'!B11*'SP5 einlagig Innen'!D23/25),0)</f>
        <v>0</v>
      </c>
      <c r="E10">
        <f>ROUNDUP(('SP5 zweilagig Innen'!B$11*'SP5 zweilagig Innen'!D$23/25),0)</f>
        <v>0</v>
      </c>
    </row>
    <row r="11" spans="1:6" ht="25.5" x14ac:dyDescent="0.2">
      <c r="A11" s="66" t="s">
        <v>39</v>
      </c>
      <c r="B11">
        <v>6.5</v>
      </c>
      <c r="C11">
        <v>2.63</v>
      </c>
      <c r="D11">
        <f>ROUNDUP(('SP5 einlagig Innen'!B11*'SP5 einlagig Innen'!D23/25),0)</f>
        <v>0</v>
      </c>
      <c r="E11">
        <f>ROUNDUP(('SP5 zweilagig Innen'!B$11*'SP5 zweilagig Innen'!D$23/25),0)</f>
        <v>0</v>
      </c>
    </row>
    <row r="12" spans="1:6" ht="25.5" x14ac:dyDescent="0.2">
      <c r="A12" s="66" t="s">
        <v>36</v>
      </c>
      <c r="B12">
        <v>7.5</v>
      </c>
      <c r="C12">
        <v>1.38</v>
      </c>
      <c r="D12">
        <f>ROUNDUP(('SP5 einlagig Innen'!B11*'SP5 einlagig Innen'!D23/25),0)</f>
        <v>0</v>
      </c>
      <c r="E12">
        <f>ROUNDUP(('SP5 zweilagig Innen'!B$11*'SP5 zweilagig Innen'!D$23/25),0)</f>
        <v>0</v>
      </c>
    </row>
    <row r="13" spans="1:6" ht="25.5" x14ac:dyDescent="0.2">
      <c r="A13" s="66" t="s">
        <v>37</v>
      </c>
      <c r="B13">
        <v>6</v>
      </c>
      <c r="C13">
        <v>2.31</v>
      </c>
      <c r="D13">
        <f>ROUNDUP(('SP5 einlagig Innen'!B11*'SP5 einlagig Innen'!D23/25),0)</f>
        <v>0</v>
      </c>
      <c r="E13">
        <f>ROUNDUP(('SP5 zweilagig Innen'!B$11*'SP5 zweilagig Innen'!D$23/25),0)</f>
        <v>0</v>
      </c>
    </row>
    <row r="15" spans="1:6" x14ac:dyDescent="0.2">
      <c r="A15" s="66" t="s">
        <v>25</v>
      </c>
      <c r="C15">
        <v>3.88</v>
      </c>
      <c r="D15">
        <f>ROUNDUP(('SP5 einlagig Innen'!B12*'SP5 einlagig Innen'!D24/50),0)</f>
        <v>0</v>
      </c>
      <c r="E15">
        <f>ROUNDUP(('SP5 zweilagig Innen'!B$12*'SP5 zweilagig Innen'!D$24/50),0)</f>
        <v>0</v>
      </c>
      <c r="F15">
        <f>ROUNDUP(('SP5 zweilagig Außen'!B12*'SP5 zweilagig Außen'!D25/50),0)</f>
        <v>0</v>
      </c>
    </row>
    <row r="16" spans="1:6" x14ac:dyDescent="0.2">
      <c r="A16" s="66" t="s">
        <v>40</v>
      </c>
      <c r="C16">
        <v>2.5</v>
      </c>
      <c r="D16">
        <f>ROUNDUP(('SP5 einlagig Innen'!B12*'SP5 einlagig Innen'!D24/55),0)</f>
        <v>0</v>
      </c>
      <c r="E16">
        <f>ROUNDUP(('SP5 zweilagig Innen'!B$12*'SP5 zweilagig Innen'!D$24/55),0)</f>
        <v>0</v>
      </c>
      <c r="F16">
        <f>ROUNDUP(('SP5 zweilagig Außen'!B12*'SP5 zweilagig Außen'!D25/55),0)</f>
        <v>0</v>
      </c>
    </row>
    <row r="18" spans="1:5" ht="25.5" x14ac:dyDescent="0.2">
      <c r="A18" s="66" t="s">
        <v>41</v>
      </c>
      <c r="B18">
        <v>3.6</v>
      </c>
      <c r="C18">
        <v>2.2200000000000002</v>
      </c>
      <c r="D18">
        <f>ROUNDUP(('SP5 einlagig Innen'!B13*'SP5 einlagig Innen'!D25/25),0)</f>
        <v>0</v>
      </c>
      <c r="E18">
        <f>ROUNDUP(('SP5 zweilagig Innen'!B$13*'SP5 zweilagig Innen'!D$25/25),0)</f>
        <v>0</v>
      </c>
    </row>
    <row r="19" spans="1:5" ht="25.5" x14ac:dyDescent="0.2">
      <c r="A19" s="66" t="s">
        <v>44</v>
      </c>
      <c r="B19">
        <v>2</v>
      </c>
      <c r="C19">
        <v>1.45</v>
      </c>
      <c r="D19">
        <f>ROUNDUP(('SP5 einlagig Innen'!B13*'SP5 einlagig Innen'!D25/20),0)</f>
        <v>0</v>
      </c>
      <c r="E19">
        <f>ROUNDUP(('SP5 zweilagig Innen'!B$13*'SP5 zweilagig Innen'!D$25/20),0)</f>
        <v>0</v>
      </c>
    </row>
    <row r="20" spans="1:5" ht="25.5" x14ac:dyDescent="0.2">
      <c r="A20" s="66" t="s">
        <v>45</v>
      </c>
      <c r="B20">
        <v>4.2</v>
      </c>
      <c r="C20">
        <v>1.23</v>
      </c>
      <c r="D20">
        <f>ROUNDUP(('SP5 einlagig Innen'!B13*'SP5 einlagig Innen'!D25/25),0)</f>
        <v>0</v>
      </c>
      <c r="E20">
        <f>ROUNDUP(('SP5 zweilagig Innen'!B$13*'SP5 zweilagig Innen'!D$25/25),0)</f>
        <v>0</v>
      </c>
    </row>
    <row r="21" spans="1:5" ht="25.5" x14ac:dyDescent="0.2">
      <c r="A21" s="66" t="s">
        <v>46</v>
      </c>
      <c r="B21">
        <v>4.2</v>
      </c>
      <c r="C21">
        <v>2.63</v>
      </c>
      <c r="D21">
        <f>ROUNDUP(('SP5 einlagig Innen'!B13*'SP5 einlagig Innen'!D25/25),0)</f>
        <v>0</v>
      </c>
      <c r="E21">
        <f>ROUNDUP(('SP5 zweilagig Innen'!B$13*'SP5 zweilagig Innen'!D$25/25),0)</f>
        <v>0</v>
      </c>
    </row>
    <row r="22" spans="1:5" ht="25.5" x14ac:dyDescent="0.2">
      <c r="A22" s="66" t="s">
        <v>42</v>
      </c>
      <c r="B22">
        <v>4.5</v>
      </c>
      <c r="C22">
        <v>1.38</v>
      </c>
      <c r="D22">
        <f>ROUNDUP(('SP5 einlagig Innen'!B13*'SP5 einlagig Innen'!D25/25),0)</f>
        <v>0</v>
      </c>
      <c r="E22">
        <f>ROUNDUP(('SP5 zweilagig Innen'!B$13*'SP5 zweilagig Innen'!D$25/25),0)</f>
        <v>0</v>
      </c>
    </row>
    <row r="23" spans="1:5" ht="25.5" x14ac:dyDescent="0.2">
      <c r="A23" s="66" t="s">
        <v>43</v>
      </c>
      <c r="B23">
        <v>3.6</v>
      </c>
      <c r="C23">
        <v>2.31</v>
      </c>
      <c r="D23">
        <f>ROUNDUP(('SP5 einlagig Innen'!B13*'SP5 einlagig Innen'!D25/25),0)</f>
        <v>0</v>
      </c>
      <c r="E23">
        <f>ROUNDUP(('SP5 zweilagig Innen'!B$13*'SP5 zweilagig Innen'!D$25/25),0)</f>
        <v>0</v>
      </c>
    </row>
    <row r="26" spans="1:5" ht="25.5" x14ac:dyDescent="0.2">
      <c r="A26" s="66" t="s">
        <v>47</v>
      </c>
      <c r="B26">
        <v>11</v>
      </c>
      <c r="C26">
        <v>2.93</v>
      </c>
      <c r="D26">
        <f>ROUNDUP(('SP5 zweilagig Innen'!B9*'SP5 zweilagig Innen'!D21/25),0)</f>
        <v>0</v>
      </c>
      <c r="E26">
        <f>ROUNDUP(('SP5 zweilagig Außen'!B$9*'SP5 zweilagig Außen'!D$22/25),0)</f>
        <v>0</v>
      </c>
    </row>
    <row r="27" spans="1:5" ht="25.5" x14ac:dyDescent="0.2">
      <c r="A27" s="66" t="s">
        <v>48</v>
      </c>
      <c r="B27">
        <v>7.5</v>
      </c>
      <c r="C27">
        <v>2.5099999999999998</v>
      </c>
      <c r="D27">
        <f>ROUNDUP(('SP5 zweilagig Innen'!B9*'SP5 zweilagig Innen'!D21/20),0)</f>
        <v>0</v>
      </c>
      <c r="E27">
        <f>ROUNDUP(('SP5 zweilagig Außen'!B$9*'SP5 zweilagig Außen'!D$22/20),0)</f>
        <v>0</v>
      </c>
    </row>
    <row r="28" spans="1:5" ht="25.5" x14ac:dyDescent="0.2">
      <c r="A28" s="66" t="s">
        <v>49</v>
      </c>
      <c r="B28">
        <v>7.5</v>
      </c>
      <c r="C28">
        <v>2.61</v>
      </c>
      <c r="D28">
        <f>ROUNDUP(('SP5 zweilagig Innen'!B9*'SP5 zweilagig Innen'!D21/20),0)</f>
        <v>0</v>
      </c>
      <c r="E28">
        <f>ROUNDUP(('SP5 zweilagig Außen'!B$9*'SP5 zweilagig Außen'!D$22/20),0)</f>
        <v>0</v>
      </c>
    </row>
    <row r="30" spans="1:5" ht="25.5" x14ac:dyDescent="0.2">
      <c r="A30" s="66" t="s">
        <v>50</v>
      </c>
      <c r="B30">
        <v>30</v>
      </c>
      <c r="C30">
        <v>2.5099999999999998</v>
      </c>
      <c r="D30">
        <f>ROUNDUP(('SP5 zweilagig Innen'!B10*'SP5 zweilagig Innen'!D22/20),0)</f>
        <v>0</v>
      </c>
      <c r="E30">
        <f>ROUNDUP(('SP5 zweilagig Außen'!B$10*'SP5 zweilagig Außen'!D$23/20),0)</f>
        <v>0</v>
      </c>
    </row>
    <row r="31" spans="1:5" ht="25.5" x14ac:dyDescent="0.2">
      <c r="A31" s="66" t="s">
        <v>51</v>
      </c>
      <c r="B31">
        <v>30</v>
      </c>
      <c r="C31">
        <v>2.61</v>
      </c>
      <c r="D31">
        <f>ROUNDUP(('SP5 zweilagig Innen'!B10*'SP5 zweilagig Innen'!D22/20),0)</f>
        <v>0</v>
      </c>
      <c r="E31">
        <f>ROUNDUP(('SP5 zweilagig Außen'!B$10*'SP5 zweilagig Außen'!D$23/20),0)</f>
        <v>0</v>
      </c>
    </row>
    <row r="33" spans="1:4" ht="25.5" x14ac:dyDescent="0.2">
      <c r="A33" s="66" t="s">
        <v>54</v>
      </c>
      <c r="B33">
        <v>6</v>
      </c>
      <c r="C33">
        <v>2.2200000000000002</v>
      </c>
      <c r="D33">
        <f>ROUNDUP(('SP5 zweilagig Außen'!B$11*'SP5 zweilagig Außen'!D$24/25),0)</f>
        <v>0</v>
      </c>
    </row>
    <row r="34" spans="1:4" ht="25.5" x14ac:dyDescent="0.2">
      <c r="A34" s="66" t="s">
        <v>60</v>
      </c>
      <c r="B34">
        <v>5.6</v>
      </c>
      <c r="C34">
        <v>1.23</v>
      </c>
      <c r="D34">
        <f>ROUNDUP(('SP5 zweilagig Außen'!B$11*'SP5 zweilagig Außen'!D$24/25),0)</f>
        <v>0</v>
      </c>
    </row>
    <row r="35" spans="1:4" ht="25.5" x14ac:dyDescent="0.2">
      <c r="A35" s="66" t="s">
        <v>53</v>
      </c>
      <c r="B35">
        <v>6.5</v>
      </c>
      <c r="C35">
        <v>2.73</v>
      </c>
      <c r="D35">
        <f>ROUNDUP(('SP5 zweilagig Außen'!B$11*'SP5 zweilagig Außen'!D$24/25),0)</f>
        <v>0</v>
      </c>
    </row>
    <row r="36" spans="1:4" ht="25.5" x14ac:dyDescent="0.2">
      <c r="A36" s="66" t="s">
        <v>36</v>
      </c>
      <c r="B36">
        <v>7.5</v>
      </c>
      <c r="C36">
        <v>1.38</v>
      </c>
      <c r="D36">
        <f>ROUNDUP(('SP5 zweilagig Außen'!B$11*'SP5 zweilagig Außen'!D$24/25),0)</f>
        <v>0</v>
      </c>
    </row>
    <row r="37" spans="1:4" ht="25.5" x14ac:dyDescent="0.2">
      <c r="A37" s="66" t="s">
        <v>62</v>
      </c>
      <c r="B37">
        <v>6</v>
      </c>
      <c r="C37">
        <v>2.4500000000000002</v>
      </c>
      <c r="D37">
        <f>ROUNDUP(('SP5 zweilagig Außen'!B$11*'SP5 zweilagig Außen'!D$24/25),0)</f>
        <v>0</v>
      </c>
    </row>
    <row r="39" spans="1:4" ht="25.5" x14ac:dyDescent="0.2">
      <c r="A39" s="66" t="s">
        <v>55</v>
      </c>
      <c r="B39">
        <v>3.6</v>
      </c>
      <c r="C39">
        <v>2.2200000000000002</v>
      </c>
      <c r="D39">
        <f>ROUNDUP(('SP5 zweilagig Außen'!B$13*'SP5 zweilagig Außen'!D$26/25),0)</f>
        <v>0</v>
      </c>
    </row>
    <row r="40" spans="1:4" ht="25.5" x14ac:dyDescent="0.2">
      <c r="A40" s="66" t="s">
        <v>53</v>
      </c>
      <c r="B40">
        <v>6.5</v>
      </c>
      <c r="C40">
        <v>2.73</v>
      </c>
      <c r="D40">
        <f>ROUNDUP(('SP5 zweilagig Außen'!B$13*'SP5 zweilagig Außen'!D$26/25),0)</f>
        <v>0</v>
      </c>
    </row>
    <row r="41" spans="1:4" x14ac:dyDescent="0.2">
      <c r="A41" s="66" t="s">
        <v>56</v>
      </c>
      <c r="B41">
        <v>25</v>
      </c>
      <c r="C41">
        <v>2.11</v>
      </c>
      <c r="D41">
        <f>ROUNDUP(('SP5 zweilagig Außen'!B$13*'SP5 zweilagig Außen'!D$26/25),0)</f>
        <v>0</v>
      </c>
    </row>
    <row r="42" spans="1:4" ht="25.5" x14ac:dyDescent="0.2">
      <c r="A42" s="66" t="s">
        <v>62</v>
      </c>
      <c r="B42">
        <v>6</v>
      </c>
      <c r="C42">
        <v>2.4500000000000002</v>
      </c>
      <c r="D42">
        <f>ROUNDUP(('SP5 zweilagig Außen'!B$13*'SP5 zweilagig Außen'!D$26/25),0)</f>
        <v>0</v>
      </c>
    </row>
    <row r="43" spans="1:4" x14ac:dyDescent="0.2">
      <c r="A43" s="66" t="s">
        <v>57</v>
      </c>
      <c r="B43">
        <v>3</v>
      </c>
      <c r="C43">
        <v>1.65</v>
      </c>
      <c r="D43">
        <f>ROUNDUP(('SP5 zweilagig Außen'!B$13*'SP5 zweilagig Außen'!D$26/25),0)</f>
        <v>0</v>
      </c>
    </row>
    <row r="44" spans="1:4" ht="25.5" x14ac:dyDescent="0.2">
      <c r="A44" s="66" t="s">
        <v>38</v>
      </c>
      <c r="B44">
        <v>4.2</v>
      </c>
      <c r="C44">
        <v>1.23</v>
      </c>
      <c r="D44">
        <f>ROUNDUP(('SP5 zweilagig Außen'!B$13*'SP5 zweilagig Außen'!D$26/25),0)</f>
        <v>0</v>
      </c>
    </row>
    <row r="45" spans="1:4" ht="25.5" x14ac:dyDescent="0.2">
      <c r="A45" s="66" t="s">
        <v>61</v>
      </c>
      <c r="B45">
        <v>4.5</v>
      </c>
      <c r="C45">
        <v>1.38</v>
      </c>
      <c r="D45">
        <f>ROUNDUP(('SP5 zweilagig Außen'!B$13*'SP5 zweilagig Außen'!D$26/25),0)</f>
        <v>0</v>
      </c>
    </row>
    <row r="47" spans="1:4" x14ac:dyDescent="0.2">
      <c r="A47" t="s">
        <v>32</v>
      </c>
      <c r="B47">
        <v>0.15</v>
      </c>
      <c r="C47">
        <v>14.65</v>
      </c>
      <c r="D47">
        <f>ROUNDUP(('SP5 zweilagig Außen'!B$16*'SP5 zweilagig Außen'!D$28/15),0)</f>
        <v>0</v>
      </c>
    </row>
    <row r="48" spans="1:4" x14ac:dyDescent="0.2">
      <c r="A48" s="63" t="s">
        <v>58</v>
      </c>
      <c r="B48">
        <v>0.4</v>
      </c>
      <c r="C48">
        <v>22.56</v>
      </c>
      <c r="D48">
        <f>ROUNDUP(('SP5 zweilagig Außen'!B$16*'SP5 zweilagig Außen'!D$28/12.5),0)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SP5 einlagig Innen</vt:lpstr>
      <vt:lpstr>SP5 zweilagig Innen</vt:lpstr>
      <vt:lpstr>SP5 zweilagig Außen</vt:lpstr>
      <vt:lpstr>Tabelle2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2024-01-05T08:54:48Z</cp:lastPrinted>
  <dcterms:created xsi:type="dcterms:W3CDTF">2004-04-07T08:18:49Z</dcterms:created>
  <dcterms:modified xsi:type="dcterms:W3CDTF">2025-02-28T10:19:44Z</dcterms:modified>
</cp:coreProperties>
</file>