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12" documentId="8_{BA1BD12C-CE55-4086-BF9A-0E00E214526A}" xr6:coauthVersionLast="47" xr6:coauthVersionMax="47" xr10:uidLastSave="{2A39E38F-BB7A-4383-B443-EA7DDCEFB872}"/>
  <bookViews>
    <workbookView xWindow="-120" yWindow="-120" windowWidth="29040" windowHeight="15720" xr2:uid="{00000000-000D-0000-FFFF-FFFF00000000}"/>
  </bookViews>
  <sheets>
    <sheet name="HECK Stroprock G" sheetId="2" r:id="rId1"/>
    <sheet name="Tabelle1" sheetId="3" state="hidden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J12" i="2"/>
  <c r="J13" i="2" s="1"/>
  <c r="J11" i="2"/>
  <c r="G12" i="2"/>
  <c r="G8" i="2"/>
  <c r="D11" i="3"/>
  <c r="D9" i="3"/>
  <c r="D8" i="3"/>
  <c r="D7" i="3"/>
  <c r="D1" i="3" l="1"/>
  <c r="F24" i="2" l="1"/>
  <c r="C12" i="2"/>
  <c r="A25" i="2"/>
  <c r="G9" i="2"/>
  <c r="C9" i="2"/>
  <c r="D3" i="3"/>
  <c r="D4" i="3"/>
  <c r="D2" i="3"/>
  <c r="H8" i="2"/>
  <c r="I8" i="2" s="1"/>
  <c r="L8" i="2" s="1"/>
  <c r="E12" i="2"/>
  <c r="E9" i="2"/>
  <c r="F25" i="2" l="1"/>
  <c r="H9" i="2"/>
  <c r="I9" i="2" l="1"/>
  <c r="A27" i="2" l="1"/>
  <c r="F27" i="2" s="1"/>
  <c r="A26" i="2"/>
  <c r="H10" i="2" l="1"/>
  <c r="I10" i="2" s="1"/>
  <c r="F26" i="2"/>
  <c r="H12" i="2"/>
  <c r="I12" i="2" s="1"/>
  <c r="L9" i="2" l="1"/>
  <c r="L11" i="2" s="1"/>
  <c r="I11" i="2"/>
  <c r="I13" i="2" s="1"/>
  <c r="L12" i="2"/>
  <c r="L13" i="2" l="1"/>
  <c r="F19" i="2"/>
  <c r="F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</authors>
  <commentList>
    <comment ref="H6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Plattendicke in mm</t>
        </r>
        <r>
          <rPr>
            <sz val="8"/>
            <color indexed="10"/>
            <rFont val="Tahoma"/>
            <family val="2"/>
          </rPr>
          <t xml:space="preserve"> eintragen! (ohne Einheit)</t>
        </r>
      </text>
    </comment>
    <comment ref="L7" authorId="0" shapeId="0" xr:uid="{00000000-0006-0000-0000-000002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9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blau hinterlegte Felder =
mehrere Auswahlmöglichkeiten</t>
        </r>
      </text>
    </comment>
    <comment ref="E9" authorId="0" shapeId="0" xr:uid="{00000000-0006-0000-0000-000004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>alle</t>
        </r>
        <r>
          <rPr>
            <sz val="8"/>
            <color indexed="10"/>
            <rFont val="Tahoma"/>
            <family val="2"/>
          </rPr>
          <t xml:space="preserve"> Spalten übertragen.
</t>
        </r>
        <r>
          <rPr>
            <b/>
            <sz val="8"/>
            <color indexed="10"/>
            <rFont val="Tahoma"/>
            <family val="2"/>
          </rPr>
          <t>(außer Dämmplatten-Rabattspalte)</t>
        </r>
      </text>
    </comment>
  </commentList>
</comments>
</file>

<file path=xl/sharedStrings.xml><?xml version="1.0" encoding="utf-8"?>
<sst xmlns="http://schemas.openxmlformats.org/spreadsheetml/2006/main" count="50" uniqueCount="38">
  <si>
    <t>Zeitauf-wand</t>
  </si>
  <si>
    <t>kg</t>
  </si>
  <si>
    <t>m²</t>
  </si>
  <si>
    <t>l</t>
  </si>
  <si>
    <t>Preis Grundaufbau</t>
  </si>
  <si>
    <t>Dämmstärke</t>
  </si>
  <si>
    <t>Bedarf/m²                ca.</t>
  </si>
  <si>
    <t>/m²</t>
  </si>
  <si>
    <t>min</t>
  </si>
  <si>
    <t>%</t>
  </si>
  <si>
    <t>Rabatt-satz</t>
  </si>
  <si>
    <t>Materialkosten</t>
  </si>
  <si>
    <t>Gesamt €</t>
  </si>
  <si>
    <t>Wandfläche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</si>
  <si>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</si>
  <si>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</si>
  <si>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</si>
  <si>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</si>
  <si>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</si>
  <si>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Materialbedarf</t>
  </si>
  <si>
    <t>Lohn + Material</t>
  </si>
  <si>
    <t>HECK K+A grau</t>
  </si>
  <si>
    <t>Netto 
€</t>
  </si>
  <si>
    <t>HECK K+A A1</t>
  </si>
  <si>
    <t>HECK BK (Baukleber)</t>
  </si>
  <si>
    <t>HECK Kellerdecken Lamelle Stroprock G</t>
  </si>
  <si>
    <t>HECK TG W Plus</t>
  </si>
  <si>
    <t>L</t>
  </si>
  <si>
    <t>HECK KLM CER</t>
  </si>
  <si>
    <t>HECK Kellerdecken-Lamelle Stroprock G</t>
  </si>
  <si>
    <t>HECK SIF INTERIOR (Silikat-Innenfarbe) weiß</t>
  </si>
  <si>
    <t>HECK DIF PLUS (Dispersions-Innenfarbe) weiß</t>
  </si>
  <si>
    <t>HECK DIF (Dispersions-Innenfarbe) weiß</t>
  </si>
  <si>
    <t>Systempreis incl. Innenfarbe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</si>
  <si>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</si>
  <si>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</si>
  <si>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</si>
  <si>
    <t>Listenpreis 2025 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</si>
</sst>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DM&quot;_-;\-* #,##0.00\ &quot;DM&quot;_-;_-* &quot;-&quot;??\ &quot;DM&quot;_-;_-@_-"/>
    <numFmt numFmtId="165" formatCode="0.0"/>
    <numFmt numFmtId="166" formatCode="#,##0.00\ &quot;DM&quot;"/>
    <numFmt numFmtId="167" formatCode="#,##0.00\ \€"/>
    <numFmt numFmtId="168" formatCode="0\ &quot;qm&quot;"/>
    <numFmt numFmtId="169" formatCode="0\ &quot;Sack&quot;"/>
    <numFmt numFmtId="170" formatCode="0\ &quot;Gebinde&quot;"/>
    <numFmt numFmtId="171" formatCode="0\ &quot;Stück&quot;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165" fontId="15" fillId="0" borderId="3" xfId="0" applyNumberFormat="1" applyFont="1" applyBorder="1" applyAlignment="1">
      <alignment vertical="center"/>
    </xf>
    <xf numFmtId="0" fontId="15" fillId="0" borderId="3" xfId="0" quotePrefix="1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166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right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2" fontId="15" fillId="0" borderId="4" xfId="1" applyNumberFormat="1" applyFont="1" applyFill="1" applyBorder="1" applyAlignment="1">
      <alignment horizontal="center" vertical="center"/>
    </xf>
    <xf numFmtId="167" fontId="17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171" fontId="18" fillId="0" borderId="0" xfId="0" applyNumberFormat="1" applyFont="1"/>
    <xf numFmtId="0" fontId="15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167" fontId="16" fillId="2" borderId="14" xfId="1" applyNumberFormat="1" applyFont="1" applyFill="1" applyBorder="1" applyAlignment="1">
      <alignment horizontal="center" vertical="center"/>
    </xf>
    <xf numFmtId="167" fontId="15" fillId="0" borderId="15" xfId="1" applyNumberFormat="1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right" vertical="center"/>
    </xf>
    <xf numFmtId="2" fontId="14" fillId="3" borderId="4" xfId="1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right" vertical="center"/>
    </xf>
    <xf numFmtId="1" fontId="14" fillId="3" borderId="9" xfId="0" applyNumberFormat="1" applyFont="1" applyFill="1" applyBorder="1" applyAlignment="1">
      <alignment horizontal="left" vertical="center"/>
    </xf>
    <xf numFmtId="167" fontId="14" fillId="3" borderId="14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2" fontId="15" fillId="0" borderId="4" xfId="1" applyNumberFormat="1" applyFont="1" applyBorder="1" applyAlignment="1">
      <alignment horizontal="center" vertical="center"/>
    </xf>
    <xf numFmtId="2" fontId="21" fillId="0" borderId="0" xfId="0" applyNumberFormat="1" applyFont="1"/>
    <xf numFmtId="0" fontId="16" fillId="2" borderId="24" xfId="0" applyFont="1" applyFill="1" applyBorder="1" applyAlignment="1">
      <alignment horizontal="right" vertical="center"/>
    </xf>
    <xf numFmtId="0" fontId="15" fillId="0" borderId="16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167" fontId="15" fillId="0" borderId="15" xfId="1" applyNumberFormat="1" applyFont="1" applyBorder="1" applyAlignment="1">
      <alignment horizontal="center" vertical="center"/>
    </xf>
    <xf numFmtId="167" fontId="15" fillId="0" borderId="29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3" borderId="17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1" fontId="15" fillId="0" borderId="7" xfId="0" applyNumberFormat="1" applyFont="1" applyBorder="1" applyAlignment="1">
      <alignment horizontal="left" vertical="center"/>
    </xf>
    <xf numFmtId="1" fontId="15" fillId="0" borderId="18" xfId="0" applyNumberFormat="1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right" vertical="center"/>
    </xf>
    <xf numFmtId="1" fontId="15" fillId="0" borderId="28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67" fontId="7" fillId="0" borderId="5" xfId="1" applyNumberFormat="1" applyFont="1" applyBorder="1" applyAlignment="1">
      <alignment horizontal="right" vertical="center"/>
    </xf>
    <xf numFmtId="167" fontId="7" fillId="0" borderId="4" xfId="1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/>
    </xf>
    <xf numFmtId="0" fontId="0" fillId="0" borderId="12" xfId="0" applyBorder="1"/>
    <xf numFmtId="170" fontId="18" fillId="0" borderId="12" xfId="0" applyNumberFormat="1" applyFont="1" applyBorder="1" applyAlignment="1">
      <alignment horizontal="right"/>
    </xf>
    <xf numFmtId="14" fontId="15" fillId="0" borderId="12" xfId="0" applyNumberFormat="1" applyFont="1" applyBorder="1" applyAlignment="1">
      <alignment horizontal="left"/>
    </xf>
    <xf numFmtId="170" fontId="18" fillId="0" borderId="5" xfId="0" applyNumberFormat="1" applyFont="1" applyBorder="1"/>
    <xf numFmtId="170" fontId="18" fillId="0" borderId="4" xfId="0" applyNumberFormat="1" applyFont="1" applyBorder="1"/>
    <xf numFmtId="2" fontId="8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17" fillId="0" borderId="5" xfId="0" applyNumberFormat="1" applyFont="1" applyBorder="1" applyAlignment="1">
      <alignment horizontal="right"/>
    </xf>
    <xf numFmtId="167" fontId="17" fillId="0" borderId="4" xfId="0" applyNumberFormat="1" applyFont="1" applyBorder="1" applyAlignment="1">
      <alignment horizontal="right"/>
    </xf>
    <xf numFmtId="0" fontId="15" fillId="0" borderId="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169" fontId="18" fillId="0" borderId="5" xfId="0" applyNumberFormat="1" applyFont="1" applyBorder="1" applyAlignment="1">
      <alignment horizontal="right"/>
    </xf>
    <xf numFmtId="169" fontId="18" fillId="0" borderId="4" xfId="0" applyNumberFormat="1" applyFont="1" applyBorder="1" applyAlignment="1">
      <alignment horizontal="right"/>
    </xf>
    <xf numFmtId="168" fontId="18" fillId="0" borderId="12" xfId="0" applyNumberFormat="1" applyFont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showGridLines="0" tabSelected="1" topLeftCell="A3" workbookViewId="0">
      <selection activeCell="H19" sqref="H19"/>
    </sheetView>
  </sheetViews>
  <sheetFormatPr baseColWidth="10" defaultRowHeight="12.75" x14ac:dyDescent="0.2"/>
  <cols>
    <col min="1" max="1" width="30.28515625" style="11" customWidth="1"/>
    <col min="2" max="2" width="7.7109375" style="11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9" width="7.7109375" customWidth="1"/>
    <col min="10" max="11" width="4.7109375" customWidth="1"/>
    <col min="12" max="12" width="12.7109375" customWidth="1"/>
    <col min="13" max="13" width="5.85546875" customWidth="1"/>
    <col min="14" max="14" width="6.42578125" customWidth="1"/>
  </cols>
  <sheetData>
    <row r="1" spans="1:20" s="3" customFormat="1" ht="14.1" customHeight="1" x14ac:dyDescent="0.25">
      <c r="A1" s="40"/>
      <c r="B1" s="13"/>
      <c r="C1" s="2"/>
      <c r="D1" s="2"/>
      <c r="E1" s="2"/>
      <c r="F1" s="37"/>
      <c r="H1" s="41"/>
      <c r="I1" s="41"/>
      <c r="J1" s="41"/>
      <c r="K1" s="41"/>
      <c r="L1" s="41"/>
      <c r="M1" s="41"/>
    </row>
    <row r="2" spans="1:20" s="3" customFormat="1" ht="14.1" customHeight="1" x14ac:dyDescent="0.25">
      <c r="A2" s="9"/>
      <c r="B2" s="9"/>
      <c r="C2" s="2"/>
      <c r="D2" s="2"/>
      <c r="E2" s="2"/>
      <c r="F2" s="2"/>
      <c r="G2" s="2"/>
    </row>
    <row r="3" spans="1:20" s="3" customFormat="1" ht="14.1" customHeight="1" x14ac:dyDescent="0.25">
      <c r="A3" s="9"/>
      <c r="B3" s="9"/>
      <c r="C3" s="2"/>
      <c r="D3" s="2"/>
      <c r="E3" s="2"/>
      <c r="F3" s="2"/>
      <c r="G3" s="2"/>
      <c r="J3" s="18"/>
    </row>
    <row r="4" spans="1:20" ht="14.1" customHeight="1" x14ac:dyDescent="0.2">
      <c r="A4" s="10"/>
      <c r="B4" s="10"/>
      <c r="C4" s="1"/>
      <c r="D4" s="1"/>
      <c r="E4" s="1"/>
      <c r="F4" s="1"/>
      <c r="G4" s="1"/>
      <c r="J4" s="81"/>
      <c r="K4" s="81"/>
      <c r="L4" s="17"/>
      <c r="M4" s="17"/>
    </row>
    <row r="5" spans="1:20" ht="14.1" customHeight="1" thickBot="1" x14ac:dyDescent="0.25"/>
    <row r="6" spans="1:20" s="4" customFormat="1" ht="24" customHeight="1" x14ac:dyDescent="0.2">
      <c r="A6" s="82" t="s">
        <v>25</v>
      </c>
      <c r="B6" s="88" t="s">
        <v>5</v>
      </c>
      <c r="C6" s="89"/>
      <c r="D6" s="90"/>
      <c r="E6" s="88" t="s">
        <v>10</v>
      </c>
      <c r="F6" s="90"/>
      <c r="G6" s="101" t="s">
        <v>37</v>
      </c>
      <c r="H6" s="99">
        <v>100</v>
      </c>
      <c r="I6" s="100"/>
      <c r="J6" s="86" t="s">
        <v>0</v>
      </c>
      <c r="K6" s="87"/>
      <c r="L6" s="48" t="s">
        <v>20</v>
      </c>
    </row>
    <row r="7" spans="1:20" s="4" customFormat="1" ht="24" customHeight="1" x14ac:dyDescent="0.2">
      <c r="A7" s="83"/>
      <c r="B7" s="91" t="s">
        <v>6</v>
      </c>
      <c r="C7" s="92"/>
      <c r="D7" s="93"/>
      <c r="E7" s="94"/>
      <c r="F7" s="95"/>
      <c r="G7" s="102"/>
      <c r="H7" s="19" t="s">
        <v>22</v>
      </c>
      <c r="I7" s="20" t="s">
        <v>12</v>
      </c>
      <c r="J7" s="105" t="s">
        <v>8</v>
      </c>
      <c r="K7" s="106"/>
      <c r="L7" s="49">
        <v>0</v>
      </c>
    </row>
    <row r="8" spans="1:20" s="4" customFormat="1" ht="24" customHeight="1" x14ac:dyDescent="0.2">
      <c r="A8" s="76" t="s">
        <v>26</v>
      </c>
      <c r="B8" s="21"/>
      <c r="C8" s="22">
        <v>0.3</v>
      </c>
      <c r="D8" s="23" t="s">
        <v>27</v>
      </c>
      <c r="E8" s="74">
        <v>0</v>
      </c>
      <c r="F8" s="75" t="s">
        <v>9</v>
      </c>
      <c r="G8" s="72">
        <f>VLOOKUP(A8,Tabelle1!A11:C11,3,0)</f>
        <v>8.2200000000000006</v>
      </c>
      <c r="H8" s="25">
        <f>G8-G8*E8/100</f>
        <v>8.2200000000000006</v>
      </c>
      <c r="I8" s="26">
        <f>PRODUCT(C8,H8)</f>
        <v>2.4700000000000002</v>
      </c>
      <c r="J8" s="27">
        <v>3</v>
      </c>
      <c r="K8" s="28" t="s">
        <v>7</v>
      </c>
      <c r="L8" s="50">
        <f>SUM(I8+(J8*L7))</f>
        <v>2.4700000000000002</v>
      </c>
    </row>
    <row r="9" spans="1:20" s="4" customFormat="1" ht="24" customHeight="1" x14ac:dyDescent="0.2">
      <c r="A9" s="71" t="s">
        <v>21</v>
      </c>
      <c r="B9" s="21"/>
      <c r="C9" s="22">
        <f>VLOOKUP(A9,Tabelle1!A1:B4,2,0)</f>
        <v>8</v>
      </c>
      <c r="D9" s="23" t="s">
        <v>1</v>
      </c>
      <c r="E9" s="24" t="str">
        <f>REPT(E8,1)</f>
        <v>0</v>
      </c>
      <c r="F9" s="23" t="s">
        <v>9</v>
      </c>
      <c r="G9" s="72">
        <f>VLOOKUP(A9,Tabelle1!A1:C4,3,0)</f>
        <v>1.33</v>
      </c>
      <c r="H9" s="25">
        <f>G9-G9*E9/100</f>
        <v>1.33</v>
      </c>
      <c r="I9" s="26">
        <f>PRODUCT(C9,H9)</f>
        <v>10.64</v>
      </c>
      <c r="J9" s="103">
        <v>25</v>
      </c>
      <c r="K9" s="84" t="s">
        <v>7</v>
      </c>
      <c r="L9" s="79">
        <f>SUM(I9+I10+(J9*L7))</f>
        <v>57.07</v>
      </c>
    </row>
    <row r="10" spans="1:20" s="4" customFormat="1" ht="30" customHeight="1" x14ac:dyDescent="0.2">
      <c r="A10" s="77" t="s">
        <v>29</v>
      </c>
      <c r="B10" s="21"/>
      <c r="C10" s="29">
        <v>1</v>
      </c>
      <c r="D10" s="23" t="s">
        <v>2</v>
      </c>
      <c r="E10" s="24">
        <v>0</v>
      </c>
      <c r="F10" s="23" t="s">
        <v>9</v>
      </c>
      <c r="G10" s="43">
        <f>'HECK Stroprock G'!H$6*0.46426</f>
        <v>46.43</v>
      </c>
      <c r="H10" s="25">
        <f t="shared" ref="H10:H12" si="0">G10-G10*E10/100</f>
        <v>46.43</v>
      </c>
      <c r="I10" s="26">
        <f>PRODUCT(C10,H10)</f>
        <v>46.43</v>
      </c>
      <c r="J10" s="104"/>
      <c r="K10" s="85"/>
      <c r="L10" s="80"/>
    </row>
    <row r="11" spans="1:20" s="5" customFormat="1" ht="24" customHeight="1" x14ac:dyDescent="0.2">
      <c r="A11" s="56" t="s">
        <v>4</v>
      </c>
      <c r="B11" s="57"/>
      <c r="C11" s="58"/>
      <c r="D11" s="59"/>
      <c r="E11" s="60"/>
      <c r="F11" s="59"/>
      <c r="G11" s="61"/>
      <c r="H11" s="62"/>
      <c r="I11" s="63">
        <f>ROUND(SUM(I8:I10),2)</f>
        <v>59.54</v>
      </c>
      <c r="J11" s="64">
        <f>SUM(J8:J10)</f>
        <v>28</v>
      </c>
      <c r="K11" s="65" t="s">
        <v>7</v>
      </c>
      <c r="L11" s="66">
        <f>SUM(L8:L10)</f>
        <v>59.54</v>
      </c>
      <c r="T11" s="73"/>
    </row>
    <row r="12" spans="1:20" s="4" customFormat="1" ht="33" customHeight="1" x14ac:dyDescent="0.2">
      <c r="A12" s="71" t="s">
        <v>31</v>
      </c>
      <c r="B12" s="30"/>
      <c r="C12" s="22">
        <f>VLOOKUP(A12,Tabelle1!A7:B9,2,0)</f>
        <v>0.15</v>
      </c>
      <c r="D12" s="23" t="s">
        <v>3</v>
      </c>
      <c r="E12" s="24" t="str">
        <f>REPT(E8,1)</f>
        <v>0</v>
      </c>
      <c r="F12" s="23" t="s">
        <v>9</v>
      </c>
      <c r="G12" s="72">
        <f>VLOOKUP(A12,Tabelle1!A:D,3,0)</f>
        <v>8.61</v>
      </c>
      <c r="H12" s="25">
        <f t="shared" si="0"/>
        <v>8.61</v>
      </c>
      <c r="I12" s="26">
        <f>PRODUCT(C12,H12)</f>
        <v>1.29</v>
      </c>
      <c r="J12" s="27">
        <f>VLOOKUP(A12,Tabelle1!A7:E9,5,0)</f>
        <v>12</v>
      </c>
      <c r="K12" s="28" t="s">
        <v>7</v>
      </c>
      <c r="L12" s="50">
        <f>SUM(I12+(J12*L7))</f>
        <v>1.29</v>
      </c>
      <c r="T12" s="73"/>
    </row>
    <row r="13" spans="1:20" s="5" customFormat="1" ht="24" customHeight="1" x14ac:dyDescent="0.2">
      <c r="A13" s="67" t="s">
        <v>33</v>
      </c>
      <c r="B13" s="68"/>
      <c r="C13" s="69"/>
      <c r="D13" s="70"/>
      <c r="E13" s="60"/>
      <c r="F13" s="59"/>
      <c r="G13" s="61"/>
      <c r="H13" s="62"/>
      <c r="I13" s="63">
        <f>ROUND(SUM(I11:I12),2)</f>
        <v>60.83</v>
      </c>
      <c r="J13" s="64">
        <f>SUM(J11:J12)</f>
        <v>40</v>
      </c>
      <c r="K13" s="65" t="s">
        <v>7</v>
      </c>
      <c r="L13" s="66">
        <f>ROUND(SUM(L11:L12),2)</f>
        <v>60.83</v>
      </c>
      <c r="T13" s="73"/>
    </row>
    <row r="14" spans="1:20" s="4" customFormat="1" ht="9.75" customHeight="1" x14ac:dyDescent="0.2">
      <c r="A14" s="31"/>
      <c r="B14" s="32"/>
      <c r="C14" s="33"/>
      <c r="D14" s="33"/>
      <c r="E14" s="34"/>
      <c r="F14" s="32"/>
      <c r="G14" s="35"/>
      <c r="H14" s="33"/>
      <c r="I14" s="33"/>
      <c r="J14" s="36"/>
      <c r="K14" s="32"/>
      <c r="L14" s="78"/>
      <c r="T14" s="73"/>
    </row>
    <row r="15" spans="1:20" s="4" customFormat="1" ht="12" x14ac:dyDescent="0.2">
      <c r="A15" s="12"/>
      <c r="B15" s="12"/>
      <c r="C15" s="6"/>
      <c r="D15" s="6"/>
      <c r="E15" s="6"/>
      <c r="F15" s="6"/>
      <c r="G15" s="6"/>
      <c r="H15" s="6"/>
      <c r="I15" s="6"/>
      <c r="J15" s="6"/>
      <c r="K15" s="6"/>
    </row>
    <row r="16" spans="1:20" s="4" customFormat="1" ht="12" x14ac:dyDescent="0.2">
      <c r="A16" s="12"/>
      <c r="B16" s="12"/>
      <c r="C16" s="6"/>
      <c r="D16" s="6"/>
      <c r="E16" s="6"/>
      <c r="F16" s="6"/>
      <c r="G16" s="6"/>
      <c r="H16" s="6"/>
      <c r="I16" s="6"/>
      <c r="J16" s="6"/>
      <c r="K16" s="6"/>
    </row>
    <row r="17" spans="1:11" s="8" customFormat="1" x14ac:dyDescent="0.2">
      <c r="A17" s="38" t="s">
        <v>11</v>
      </c>
      <c r="B17" s="96"/>
      <c r="C17" s="96"/>
      <c r="D17" s="39"/>
      <c r="E17" s="7"/>
      <c r="F17" s="7"/>
      <c r="G17" s="7"/>
      <c r="H17" s="7"/>
      <c r="I17" s="7"/>
      <c r="J17" s="7"/>
      <c r="K17" s="7"/>
    </row>
    <row r="18" spans="1:11" s="8" customFormat="1" ht="8.1" customHeight="1" x14ac:dyDescent="0.2">
      <c r="A18" s="38"/>
      <c r="B18" s="42"/>
      <c r="C18" s="42"/>
      <c r="D18" s="39"/>
      <c r="E18" s="7"/>
      <c r="F18" s="7"/>
      <c r="G18" s="7"/>
      <c r="H18" s="7"/>
      <c r="I18" s="7"/>
      <c r="J18" s="7"/>
      <c r="K18" s="7"/>
    </row>
    <row r="19" spans="1:11" s="8" customFormat="1" x14ac:dyDescent="0.2">
      <c r="A19" s="47" t="s">
        <v>13</v>
      </c>
      <c r="B19" s="97">
        <v>0</v>
      </c>
      <c r="C19" s="98"/>
      <c r="D19" s="115" t="s">
        <v>2</v>
      </c>
      <c r="E19" s="116"/>
      <c r="F19" s="107">
        <f>B19*I13</f>
        <v>0</v>
      </c>
      <c r="G19" s="108"/>
      <c r="H19" s="7"/>
      <c r="I19" s="7"/>
      <c r="J19" s="7"/>
      <c r="K19" s="7"/>
    </row>
    <row r="20" spans="1:11" s="4" customFormat="1" x14ac:dyDescent="0.2">
      <c r="A20" s="12"/>
      <c r="B20" s="12"/>
      <c r="C20" s="6"/>
      <c r="D20" s="6"/>
      <c r="E20" s="6"/>
      <c r="F20" s="117">
        <f>SUM(F19:G19)</f>
        <v>0</v>
      </c>
      <c r="G20" s="118"/>
      <c r="H20" s="6"/>
      <c r="I20" s="6"/>
      <c r="J20" s="6"/>
      <c r="K20" s="6"/>
    </row>
    <row r="21" spans="1:11" s="4" customFormat="1" x14ac:dyDescent="0.2">
      <c r="A21" s="12"/>
      <c r="B21" s="12"/>
      <c r="C21" s="6"/>
      <c r="D21" s="6"/>
      <c r="E21" s="6"/>
      <c r="F21" s="44"/>
      <c r="G21" s="44"/>
      <c r="H21" s="6"/>
      <c r="I21" s="6"/>
      <c r="J21" s="6"/>
      <c r="K21" s="6"/>
    </row>
    <row r="22" spans="1:11" s="4" customFormat="1" x14ac:dyDescent="0.2">
      <c r="A22" s="45" t="s">
        <v>19</v>
      </c>
      <c r="B22" s="12"/>
      <c r="C22" s="6"/>
      <c r="D22" s="6"/>
      <c r="E22" s="6"/>
      <c r="F22" s="44"/>
      <c r="G22" s="44"/>
      <c r="H22" s="6"/>
      <c r="I22" s="6"/>
      <c r="J22" s="6"/>
      <c r="K22" s="6"/>
    </row>
    <row r="23" spans="1:11" s="4" customFormat="1" ht="8.1" customHeight="1" x14ac:dyDescent="0.2">
      <c r="A23" s="32"/>
      <c r="B23" s="12"/>
      <c r="C23" s="6"/>
      <c r="D23" s="6"/>
      <c r="E23" s="6"/>
      <c r="F23" s="44"/>
      <c r="G23" s="44"/>
      <c r="H23" s="6"/>
      <c r="I23" s="6"/>
      <c r="J23" s="6"/>
      <c r="K23" s="6"/>
    </row>
    <row r="24" spans="1:11" s="4" customFormat="1" ht="12.75" customHeight="1" x14ac:dyDescent="0.2">
      <c r="A24" s="109" t="s">
        <v>26</v>
      </c>
      <c r="B24" s="110"/>
      <c r="C24" s="110"/>
      <c r="D24" s="110"/>
      <c r="E24" s="110"/>
      <c r="F24" s="111">
        <f>ROUNDUP(((C8*B19)/10),0)</f>
        <v>0</v>
      </c>
      <c r="G24" s="111"/>
      <c r="H24" s="6"/>
      <c r="I24" s="6"/>
      <c r="J24" s="6"/>
      <c r="K24" s="6"/>
    </row>
    <row r="25" spans="1:11" s="4" customFormat="1" x14ac:dyDescent="0.2">
      <c r="A25" s="119" t="str">
        <f>A9</f>
        <v>HECK K+A grau</v>
      </c>
      <c r="B25" s="120"/>
      <c r="C25" s="120"/>
      <c r="D25" s="120"/>
      <c r="E25" s="121"/>
      <c r="F25" s="122">
        <f>VLOOKUP(A25,Tabelle1!A1:D2,4,0)</f>
        <v>0</v>
      </c>
      <c r="G25" s="123"/>
      <c r="H25" s="6"/>
      <c r="I25" s="6"/>
      <c r="J25" s="6"/>
      <c r="K25" s="6"/>
    </row>
    <row r="26" spans="1:11" s="4" customFormat="1" x14ac:dyDescent="0.2">
      <c r="A26" s="109" t="str">
        <f>A10</f>
        <v>HECK Kellerdecken-Lamelle Stroprock G</v>
      </c>
      <c r="B26" s="110"/>
      <c r="C26" s="110"/>
      <c r="D26" s="110"/>
      <c r="E26" s="110"/>
      <c r="F26" s="124">
        <f>SUM(B19)</f>
        <v>0</v>
      </c>
      <c r="G26" s="124"/>
      <c r="H26" s="6"/>
      <c r="I26" s="6"/>
      <c r="J26" s="6"/>
      <c r="K26" s="6"/>
    </row>
    <row r="27" spans="1:11" s="4" customFormat="1" x14ac:dyDescent="0.2">
      <c r="A27" s="112" t="str">
        <f>A12</f>
        <v>HECK DIF PLUS (Dispersions-Innenfarbe) weiß</v>
      </c>
      <c r="B27" s="110"/>
      <c r="C27" s="110"/>
      <c r="D27" s="110"/>
      <c r="E27" s="110"/>
      <c r="F27" s="113">
        <f>VLOOKUP(A27,Tabelle1!A:D,4,0)</f>
        <v>0</v>
      </c>
      <c r="G27" s="114"/>
      <c r="H27" s="6"/>
      <c r="I27" s="6"/>
      <c r="J27" s="6"/>
      <c r="K27" s="6"/>
    </row>
    <row r="28" spans="1:11" s="4" customFormat="1" x14ac:dyDescent="0.2">
      <c r="A28" s="39"/>
      <c r="B28"/>
      <c r="C28"/>
      <c r="D28"/>
      <c r="E28"/>
      <c r="F28" s="46"/>
      <c r="G28" s="46"/>
      <c r="H28" s="6"/>
      <c r="I28" s="6"/>
      <c r="J28" s="6"/>
      <c r="K28" s="6"/>
    </row>
    <row r="29" spans="1:11" x14ac:dyDescent="0.2">
      <c r="A29" s="15"/>
    </row>
    <row r="30" spans="1:11" s="52" customFormat="1" ht="11.25" x14ac:dyDescent="0.2">
      <c r="A30" s="12" t="s">
        <v>34</v>
      </c>
      <c r="B30" s="51"/>
    </row>
    <row r="31" spans="1:11" s="52" customFormat="1" ht="11.25" x14ac:dyDescent="0.2">
      <c r="A31" s="12" t="s">
        <v>35</v>
      </c>
      <c r="B31" s="51"/>
    </row>
    <row r="32" spans="1:11" s="52" customFormat="1" ht="11.25" x14ac:dyDescent="0.2">
      <c r="A32" s="12" t="s">
        <v>36</v>
      </c>
      <c r="B32" s="51"/>
    </row>
    <row r="33" spans="1:2" s="52" customFormat="1" ht="11.25" x14ac:dyDescent="0.2">
      <c r="A33" s="12" t="s">
        <v>14</v>
      </c>
      <c r="B33" s="51"/>
    </row>
    <row r="34" spans="1:2" s="52" customFormat="1" ht="11.25" x14ac:dyDescent="0.2">
      <c r="A34" s="6" t="s">
        <v>15</v>
      </c>
      <c r="B34" s="51"/>
    </row>
    <row r="35" spans="1:2" s="52" customFormat="1" ht="11.25" x14ac:dyDescent="0.2">
      <c r="A35" s="12" t="s">
        <v>16</v>
      </c>
      <c r="B35" s="51"/>
    </row>
    <row r="36" spans="1:2" s="52" customFormat="1" ht="11.25" x14ac:dyDescent="0.2">
      <c r="A36" s="12" t="s">
        <v>17</v>
      </c>
      <c r="B36" s="51"/>
    </row>
    <row r="37" spans="1:2" x14ac:dyDescent="0.2">
      <c r="A37" s="12" t="s">
        <v>18</v>
      </c>
      <c r="B37" s="14"/>
    </row>
    <row r="38" spans="1:2" x14ac:dyDescent="0.2">
      <c r="B38" s="15"/>
    </row>
    <row r="39" spans="1:2" x14ac:dyDescent="0.2">
      <c r="B39" s="16"/>
    </row>
  </sheetData>
  <mergeCells count="25">
    <mergeCell ref="A24:E24"/>
    <mergeCell ref="F24:G24"/>
    <mergeCell ref="A27:E27"/>
    <mergeCell ref="F27:G27"/>
    <mergeCell ref="D19:E19"/>
    <mergeCell ref="F20:G20"/>
    <mergeCell ref="A26:E26"/>
    <mergeCell ref="A25:E25"/>
    <mergeCell ref="F25:G25"/>
    <mergeCell ref="F26:G26"/>
    <mergeCell ref="B17:C17"/>
    <mergeCell ref="B19:C19"/>
    <mergeCell ref="H6:I6"/>
    <mergeCell ref="G6:G7"/>
    <mergeCell ref="J9:J10"/>
    <mergeCell ref="J7:K7"/>
    <mergeCell ref="F19:G19"/>
    <mergeCell ref="L9:L10"/>
    <mergeCell ref="J4:K4"/>
    <mergeCell ref="A6:A7"/>
    <mergeCell ref="K9:K10"/>
    <mergeCell ref="J6:K6"/>
    <mergeCell ref="B6:D6"/>
    <mergeCell ref="B7:D7"/>
    <mergeCell ref="E6:F7"/>
  </mergeCells>
  <phoneticPr fontId="0" type="noConversion"/>
  <printOptions gridLinesSet="0"/>
  <pageMargins left="0.39370078740157483" right="0.59055118110236227" top="1.3779527559055118" bottom="0.70866141732283472" header="0.39370078740157483" footer="0.51181102362204722"/>
  <pageSetup paperSize="9" scale="90" orientation="portrait" horizontalDpi="4294967292" verticalDpi="360" r:id="rId1"/>
  <headerFooter alignWithMargins="0">
    <oddHeader>&amp;L&amp;"Arial,Fett"&amp;14HECK Kellerdecken Lamelle Stroprock G&amp;R&amp;G</oddHeader>
  </headerFooter>
  <customProperties>
    <customPr name="_pios_id" r:id="rId2"/>
  </customPropertie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Tabelle1!$A$1:$A$4</xm:f>
          </x14:formula1>
          <xm:sqref>A9</xm:sqref>
        </x14:dataValidation>
        <x14:dataValidation type="list" allowBlank="1" showInputMessage="1" showErrorMessage="1" xr:uid="{00000000-0002-0000-0000-000004000000}">
          <x14:formula1>
            <xm:f>Tabelle1!$A$7:$A$9</xm:f>
          </x14:formula1>
          <xm:sqref>A12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C12" sqref="C12"/>
    </sheetView>
  </sheetViews>
  <sheetFormatPr baseColWidth="10" defaultRowHeight="12.75" x14ac:dyDescent="0.2"/>
  <cols>
    <col min="1" max="1" width="58" bestFit="1" customWidth="1"/>
  </cols>
  <sheetData>
    <row r="1" spans="1:5" x14ac:dyDescent="0.2">
      <c r="A1" s="53" t="s">
        <v>24</v>
      </c>
      <c r="B1">
        <v>8</v>
      </c>
      <c r="C1">
        <v>1.22</v>
      </c>
      <c r="D1">
        <f>ROUNDUP((($B1*'HECK Stroprock G'!B$19)/25),0)</f>
        <v>0</v>
      </c>
    </row>
    <row r="2" spans="1:5" x14ac:dyDescent="0.2">
      <c r="A2" s="53" t="s">
        <v>21</v>
      </c>
      <c r="B2">
        <v>8</v>
      </c>
      <c r="C2">
        <v>1.33</v>
      </c>
      <c r="D2">
        <f>ROUNDUP((($B2*'HECK Stroprock G'!B$19)/25),0)</f>
        <v>0</v>
      </c>
    </row>
    <row r="3" spans="1:5" x14ac:dyDescent="0.2">
      <c r="A3" s="53" t="s">
        <v>23</v>
      </c>
      <c r="B3">
        <v>8.1999999999999993</v>
      </c>
      <c r="C3">
        <v>1.63</v>
      </c>
      <c r="D3">
        <f>ROUNDUP((($B3*'HECK Stroprock G'!B$19)/25),0)</f>
        <v>0</v>
      </c>
    </row>
    <row r="4" spans="1:5" x14ac:dyDescent="0.2">
      <c r="A4" s="53" t="s">
        <v>28</v>
      </c>
      <c r="B4">
        <v>5</v>
      </c>
      <c r="C4">
        <v>3</v>
      </c>
      <c r="D4">
        <f>ROUNDUP((($B4*'HECK Stroprock G'!B$19)/25),0)</f>
        <v>0</v>
      </c>
    </row>
    <row r="7" spans="1:5" x14ac:dyDescent="0.2">
      <c r="A7" s="53" t="s">
        <v>30</v>
      </c>
      <c r="B7" s="54">
        <v>0.2</v>
      </c>
      <c r="C7">
        <v>10.67</v>
      </c>
      <c r="D7" s="55">
        <f>ROUNDUP(((B7*'HECK Stroprock G'!B$19)/12.5),0)</f>
        <v>0</v>
      </c>
      <c r="E7">
        <v>21</v>
      </c>
    </row>
    <row r="8" spans="1:5" x14ac:dyDescent="0.2">
      <c r="A8" s="53" t="s">
        <v>31</v>
      </c>
      <c r="B8" s="54">
        <v>0.15</v>
      </c>
      <c r="C8">
        <v>8.61</v>
      </c>
      <c r="D8" s="55">
        <f>ROUNDUP(((B8*'HECK Stroprock G'!B$19)/12.5),0)</f>
        <v>0</v>
      </c>
      <c r="E8">
        <v>12</v>
      </c>
    </row>
    <row r="9" spans="1:5" x14ac:dyDescent="0.2">
      <c r="A9" s="53" t="s">
        <v>32</v>
      </c>
      <c r="B9" s="54">
        <v>0.15</v>
      </c>
      <c r="C9">
        <v>5.54</v>
      </c>
      <c r="D9" s="55">
        <f>ROUNDUP(((B9*'HECK Stroprock G'!B$19)/12.5),0)</f>
        <v>0</v>
      </c>
      <c r="E9">
        <v>12</v>
      </c>
    </row>
    <row r="10" spans="1:5" x14ac:dyDescent="0.2">
      <c r="D10" s="55"/>
    </row>
    <row r="11" spans="1:5" x14ac:dyDescent="0.2">
      <c r="A11" t="s">
        <v>26</v>
      </c>
      <c r="B11" s="54">
        <v>0.3</v>
      </c>
      <c r="C11">
        <v>8.2200000000000006</v>
      </c>
      <c r="D11" s="55">
        <f>ROUNDUP(((B11*'HECK Stroprock G'!B$19)/10),0)</f>
        <v>0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8B287B473F6C41A4D590D68D7223CC" ma:contentTypeVersion="15" ma:contentTypeDescription="Create a new document." ma:contentTypeScope="" ma:versionID="c7503e51c298f3ddfa58a89859868319">
  <xsd:schema xmlns:xsd="http://www.w3.org/2001/XMLSchema" xmlns:xs="http://www.w3.org/2001/XMLSchema" xmlns:p="http://schemas.microsoft.com/office/2006/metadata/properties" xmlns:ns2="7871d47f-edbf-43b7-88d9-4c45544533f0" xmlns:ns3="b02b6c5c-9b2c-497a-8e77-f4e3059c6b62" xmlns:ns4="749c649b-85f6-469d-a1dc-8837e81337a9" targetNamespace="http://schemas.microsoft.com/office/2006/metadata/properties" ma:root="true" ma:fieldsID="d0dcf6f2166d15e6ccc95c787a1b1120" ns2:_="" ns3:_="" ns4:_="">
    <xsd:import namespace="7871d47f-edbf-43b7-88d9-4c45544533f0"/>
    <xsd:import namespace="b02b6c5c-9b2c-497a-8e77-f4e3059c6b62"/>
    <xsd:import namespace="749c649b-85f6-469d-a1dc-8837e8133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1d47f-edbf-43b7-88d9-4c45544533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35e3e85-aa28-475b-b628-8a48be53cc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b6c5c-9b2c-497a-8e77-f4e3059c6b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923ecc-13f2-412e-8a3b-c6ad8a274429}" ma:internalName="TaxCatchAll" ma:showField="CatchAllData" ma:web="749c649b-85f6-469d-a1dc-8837e8133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c649b-85f6-469d-a1dc-8837e81337a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2b6c5c-9b2c-497a-8e77-f4e3059c6b62" xsi:nil="true"/>
    <lcf76f155ced4ddcb4097134ff3c332f xmlns="7871d47f-edbf-43b7-88d9-4c45544533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CDC8A2-B0DF-483D-A183-1646B1783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1d47f-edbf-43b7-88d9-4c45544533f0"/>
    <ds:schemaRef ds:uri="b02b6c5c-9b2c-497a-8e77-f4e3059c6b62"/>
    <ds:schemaRef ds:uri="749c649b-85f6-469d-a1dc-8837e8133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299CF3-A496-4A98-8DC9-1F1DF7994A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3F5AFC-9F88-40B8-8A2A-AA2CD9F56AF5}">
  <ds:schemaRefs>
    <ds:schemaRef ds:uri="http://schemas.microsoft.com/office/2006/metadata/properties"/>
    <ds:schemaRef ds:uri="http://schemas.microsoft.com/office/infopath/2007/PartnerControls"/>
    <ds:schemaRef ds:uri="b02b6c5c-9b2c-497a-8e77-f4e3059c6b62"/>
    <ds:schemaRef ds:uri="7871d47f-edbf-43b7-88d9-4c45544533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HECK Stroprock G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Verkauf</dc:creator>
  <cp:lastModifiedBy>Philipp Koch</cp:lastModifiedBy>
  <cp:lastPrinted>2024-03-20T12:24:06Z</cp:lastPrinted>
  <dcterms:created xsi:type="dcterms:W3CDTF">1998-08-14T12:07:20Z</dcterms:created>
  <dcterms:modified xsi:type="dcterms:W3CDTF">2025-01-21T14:28:10Z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0x010100778B287B473F6C41A4D590D68D7223CC</vt:lpwstr>
  </property>
  <property fmtid="{D5CDD505-2E9C-101B-9397-08002B2CF9AE}" pid="4" name="MediaServiceImageTags">
    <vt:lpwstr/>
  </property>
</Properties>
</file>