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Rajasil/"/>
    </mc:Choice>
  </mc:AlternateContent>
  <xr:revisionPtr revIDLastSave="23" documentId="8_{D8F14765-99B1-4859-A861-4F26A80DCBD3}" xr6:coauthVersionLast="47" xr6:coauthVersionMax="47" xr10:uidLastSave="{8BACE646-6173-4219-A1BC-19F76D778555}"/>
  <bookViews>
    <workbookView xWindow="28680" yWindow="-120" windowWidth="29040" windowHeight="15720" xr2:uid="{00000000-000D-0000-FFFF-FFFF00000000}"/>
  </bookViews>
  <sheets>
    <sheet name="Kellerinnenabd. Wand D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G34" i="1"/>
  <c r="F35" i="1"/>
  <c r="A34" i="1"/>
  <c r="A25" i="1"/>
  <c r="F36" i="1" l="1"/>
  <c r="E28" i="1" l="1"/>
  <c r="E27" i="1"/>
  <c r="E22" i="1"/>
  <c r="E23" i="1"/>
  <c r="E24" i="1"/>
  <c r="E26" i="1"/>
  <c r="J15" i="1"/>
  <c r="J17" i="1" s="1"/>
  <c r="H8" i="1"/>
  <c r="I8" i="1" s="1"/>
  <c r="E9" i="1"/>
  <c r="H9" i="1" s="1"/>
  <c r="I9" i="1" s="1"/>
  <c r="E10" i="1"/>
  <c r="H10" i="1" s="1"/>
  <c r="I10" i="1" s="1"/>
  <c r="E11" i="1"/>
  <c r="H11" i="1" s="1"/>
  <c r="I11" i="1" s="1"/>
  <c r="E12" i="1"/>
  <c r="H12" i="1" s="1"/>
  <c r="I12" i="1" s="1"/>
  <c r="E13" i="1"/>
  <c r="H13" i="1" s="1"/>
  <c r="I13" i="1" s="1"/>
  <c r="L13" i="1" s="1"/>
  <c r="E14" i="1"/>
  <c r="H14" i="1" s="1"/>
  <c r="I14" i="1" s="1"/>
  <c r="E16" i="1"/>
  <c r="H16" i="1" s="1"/>
  <c r="I16" i="1" s="1"/>
  <c r="G32" i="1"/>
  <c r="G33" i="1"/>
  <c r="G35" i="1"/>
  <c r="G36" i="1"/>
  <c r="H22" i="1" l="1"/>
  <c r="F32" i="1"/>
  <c r="H26" i="1"/>
  <c r="H25" i="1"/>
  <c r="H24" i="1"/>
  <c r="H27" i="1"/>
  <c r="L8" i="1"/>
  <c r="H21" i="1"/>
  <c r="H23" i="1"/>
  <c r="H28" i="1"/>
  <c r="F33" i="1"/>
  <c r="L14" i="1"/>
  <c r="L12" i="1"/>
  <c r="L11" i="1"/>
  <c r="L16" i="1"/>
  <c r="L10" i="1"/>
  <c r="L9" i="1"/>
  <c r="I15" i="1"/>
  <c r="I17" i="1" s="1"/>
  <c r="H29" i="1" l="1"/>
  <c r="L15" i="1"/>
  <c r="L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 xml:space="preserve"> </author>
    <author>Stefanie Hümmer</author>
  </authors>
  <commentList>
    <comment ref="L7" authorId="0" shapeId="0" xr:uid="{00000000-0006-0000-0000-000001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E8" authorId="1" shapeId="0" xr:uid="{00000000-0006-0000-0000-000002000000}">
      <text>
        <r>
          <rPr>
            <b/>
            <sz val="8"/>
            <color indexed="10"/>
            <rFont val="Tahoma"/>
            <family val="2"/>
          </rPr>
          <t>hier Rabatt einfügen</t>
        </r>
      </text>
    </comment>
    <comment ref="A12" authorId="2" shapeId="0" xr:uid="{E7377E42-8874-428C-BC1D-F17036E6F3E9}">
      <text>
        <r>
          <rPr>
            <b/>
            <sz val="9"/>
            <color indexed="10"/>
            <rFont val="Segoe UI"/>
            <family val="2"/>
          </rPr>
          <t>blau hinterlegte Felder = 
mehrere Auswahlmöglichkeiten</t>
        </r>
      </text>
    </comment>
    <comment ref="E21" authorId="1" shapeId="0" xr:uid="{00000000-0006-0000-0000-000003000000}">
      <text>
        <r>
          <rPr>
            <b/>
            <sz val="8"/>
            <color indexed="10"/>
            <rFont val="Tahoma"/>
            <family val="2"/>
          </rPr>
          <t>hier m² der Maßnahme eingeben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<sst xmlns="http://schemas.openxmlformats.org/spreadsheetml/2006/main" count="75" uniqueCount="43">
  <si>
    <t xml:space="preserve"> Putzaufbau</t>
  </si>
  <si>
    <t xml:space="preserve"> </t>
  </si>
  <si>
    <t>Rabatt-satz</t>
  </si>
  <si>
    <t>Listenpreis
je Einheit
€</t>
  </si>
  <si>
    <t>Zeitauf-wand</t>
  </si>
  <si>
    <t>Lohn + Material</t>
  </si>
  <si>
    <t>Bedarf/m²                ca.</t>
  </si>
  <si>
    <t>Gesamt €</t>
  </si>
  <si>
    <t>min</t>
  </si>
  <si>
    <t>kg</t>
  </si>
  <si>
    <t>%</t>
  </si>
  <si>
    <t>/m²</t>
  </si>
  <si>
    <t>m²</t>
  </si>
  <si>
    <t>Gesamtpreis
Abdichtungsaufbau</t>
  </si>
  <si>
    <t>l</t>
  </si>
  <si>
    <t>Systempreis incl. Anstrich</t>
  </si>
  <si>
    <t>Materialkosten</t>
  </si>
  <si>
    <t>Materialbedarf</t>
  </si>
  <si>
    <t xml:space="preserve">Bei den Angaben in der Tabelle handelt es sich um unverbindliche Durchschnittswerte. Die tatsächlichen Verbräuche und  </t>
  </si>
  <si>
    <t>vor allem Zeitwerte können je nach den örtlichen Gegebenheiten auch in größerem Umfang von den Richtwerten abweichen.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</si>
  <si>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</si>
  <si>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</si>
  <si>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</si>
  <si>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</si>
  <si>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</si>
  <si>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Netto 
€</t>
  </si>
  <si>
    <t>Rajasil SPB (Spritzbewurf), deckend</t>
  </si>
  <si>
    <t>Untergrund egalisieren mit 
Rajasil SPP (Sperrputz) 
Auftragsdicke: 10 mm</t>
  </si>
  <si>
    <t>Rajasil SPP (Sperrputz) als Hohlkehle (Radius ca. 4 - 5 cm)</t>
  </si>
  <si>
    <t>Rajasil SPB (Spritzbewurf), netzförmig</t>
  </si>
  <si>
    <t>Rajasil ULP (Ultraleichtputz) Auftragsdicke: 20 mm glatt gefilzt</t>
  </si>
  <si>
    <t>HECK SIF INTERIOR (Silikat-Innenfarbe) weiß
zweimaliger Anstrich</t>
  </si>
  <si>
    <t>Rajasil SPB (Spritzbewurf)</t>
  </si>
  <si>
    <t>Rajasil ULP (Ultraleichtputz)</t>
  </si>
  <si>
    <t>HECK SIF INTERIOR (Silikat-Innenfarbe)</t>
  </si>
  <si>
    <t>Rajasil SPP (Sperrputz) - Hohlkehle</t>
  </si>
  <si>
    <t>Rajasil SPB (Spritzbewurf)  deckend + netzförmig</t>
  </si>
  <si>
    <t>HECK SIF INTERIOR (Silikat-Innenfarbe) weiß</t>
  </si>
  <si>
    <t>Rajasil DS FLEX LIGHT (Dichtungsschlämme flexibel)       Auftragsdicke: 2,4 mm, zweilagig</t>
  </si>
  <si>
    <t>Rajasil SPP (Sperrputz), 
Auftragsdicke: 10 mm eben abziehen</t>
  </si>
  <si>
    <t>Rajasil SPP (Sperrputz) - egalisieren</t>
  </si>
  <si>
    <t>Rajasil SPP (Sperrputz) - gefilzt</t>
  </si>
  <si>
    <t>Rajasil SPP (Sperrputz) -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</si>
</sst>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&quot;DM&quot;;\-#,##0.00\ &quot;DM&quot;"/>
    <numFmt numFmtId="165" formatCode="_-* #,##0.00\ &quot;DM&quot;_-;\-* #,##0.00\ &quot;DM&quot;_-;_-* &quot;-&quot;??\ &quot;DM&quot;_-;_-@_-"/>
    <numFmt numFmtId="166" formatCode="#,##0.00\ &quot;DM&quot;"/>
    <numFmt numFmtId="167" formatCode="#,##0.00\ \€"/>
    <numFmt numFmtId="168" formatCode="#,##0.00\ &quot;€&quot;"/>
    <numFmt numFmtId="169" formatCode="0\ &quot;Gebinde&quot;"/>
    <numFmt numFmtId="170" formatCode="0\ &quot;Sack&quot;"/>
    <numFmt numFmtId="171" formatCode="0.000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9"/>
      <name val="Arial"/>
      <family val="2"/>
    </font>
    <font>
      <b/>
      <sz val="9.5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sz val="9.5"/>
      <color indexed="10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9"/>
      <color indexed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7" fontId="10" fillId="2" borderId="1" xfId="1" applyNumberFormat="1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10" fillId="2" borderId="6" xfId="0" applyFont="1" applyFill="1" applyBorder="1" applyAlignment="1">
      <alignment horizontal="right" vertical="center"/>
    </xf>
    <xf numFmtId="2" fontId="9" fillId="0" borderId="5" xfId="1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right" vertical="center"/>
    </xf>
    <xf numFmtId="1" fontId="9" fillId="0" borderId="8" xfId="0" applyNumberFormat="1" applyFont="1" applyBorder="1" applyAlignment="1">
      <alignment horizontal="left" vertical="center"/>
    </xf>
    <xf numFmtId="167" fontId="9" fillId="0" borderId="9" xfId="1" applyNumberFormat="1" applyFont="1" applyBorder="1" applyAlignment="1">
      <alignment horizontal="center" vertical="center"/>
    </xf>
    <xf numFmtId="165" fontId="12" fillId="0" borderId="0" xfId="1" applyFont="1" applyFill="1" applyBorder="1" applyAlignment="1">
      <alignment horizontal="center" vertical="center"/>
    </xf>
    <xf numFmtId="1" fontId="9" fillId="0" borderId="10" xfId="0" applyNumberFormat="1" applyFont="1" applyBorder="1" applyAlignment="1">
      <alignment horizontal="right" vertical="center"/>
    </xf>
    <xf numFmtId="1" fontId="9" fillId="0" borderId="11" xfId="0" applyNumberFormat="1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right" vertical="center"/>
    </xf>
    <xf numFmtId="2" fontId="6" fillId="3" borderId="5" xfId="1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right" vertical="center"/>
    </xf>
    <xf numFmtId="1" fontId="6" fillId="3" borderId="8" xfId="0" applyNumberFormat="1" applyFont="1" applyFill="1" applyBorder="1" applyAlignment="1">
      <alignment horizontal="left" vertical="center"/>
    </xf>
    <xf numFmtId="167" fontId="6" fillId="3" borderId="1" xfId="1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0" fontId="13" fillId="0" borderId="0" xfId="0" applyFont="1"/>
    <xf numFmtId="0" fontId="9" fillId="0" borderId="4" xfId="0" quotePrefix="1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right" vertical="center"/>
    </xf>
    <xf numFmtId="165" fontId="7" fillId="0" borderId="0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/>
    <xf numFmtId="0" fontId="6" fillId="0" borderId="0" xfId="0" applyFont="1"/>
    <xf numFmtId="0" fontId="18" fillId="0" borderId="0" xfId="0" applyFont="1" applyAlignment="1">
      <alignment horizontal="left"/>
    </xf>
    <xf numFmtId="0" fontId="18" fillId="0" borderId="0" xfId="0" applyFont="1"/>
    <xf numFmtId="168" fontId="0" fillId="0" borderId="0" xfId="0" applyNumberFormat="1" applyAlignment="1">
      <alignment horizontal="right"/>
    </xf>
    <xf numFmtId="0" fontId="0" fillId="0" borderId="3" xfId="0" applyBorder="1" applyAlignment="1">
      <alignment horizont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/>
    </xf>
    <xf numFmtId="168" fontId="0" fillId="0" borderId="3" xfId="0" applyNumberFormat="1" applyBorder="1" applyAlignment="1">
      <alignment vertical="center"/>
    </xf>
    <xf numFmtId="171" fontId="9" fillId="0" borderId="5" xfId="1" applyNumberFormat="1" applyFont="1" applyBorder="1" applyAlignment="1">
      <alignment horizontal="center" vertical="center"/>
    </xf>
    <xf numFmtId="0" fontId="9" fillId="0" borderId="3" xfId="0" applyFont="1" applyBorder="1"/>
    <xf numFmtId="0" fontId="8" fillId="0" borderId="3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3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170" fontId="0" fillId="0" borderId="6" xfId="0" applyNumberFormat="1" applyBorder="1" applyAlignment="1">
      <alignment horizontal="right"/>
    </xf>
    <xf numFmtId="170" fontId="0" fillId="0" borderId="5" xfId="0" applyNumberFormat="1" applyBorder="1" applyAlignment="1">
      <alignment horizontal="right"/>
    </xf>
    <xf numFmtId="168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0" fontId="0" fillId="0" borderId="6" xfId="0" applyBorder="1" applyAlignment="1">
      <alignment horizontal="left"/>
    </xf>
    <xf numFmtId="169" fontId="0" fillId="0" borderId="6" xfId="0" applyNumberFormat="1" applyBorder="1" applyAlignment="1">
      <alignment horizontal="right"/>
    </xf>
    <xf numFmtId="169" fontId="0" fillId="0" borderId="5" xfId="0" applyNumberForma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showGridLines="0" tabSelected="1" workbookViewId="0">
      <selection activeCell="F35" sqref="F35:G35"/>
    </sheetView>
  </sheetViews>
  <sheetFormatPr baseColWidth="10" defaultRowHeight="12.75" x14ac:dyDescent="0.2"/>
  <cols>
    <col min="1" max="1" width="30.42578125" style="1" customWidth="1"/>
    <col min="2" max="2" width="4.7109375" style="1" customWidth="1"/>
    <col min="3" max="3" width="4.7109375" customWidth="1"/>
    <col min="4" max="4" width="4.28515625" customWidth="1"/>
    <col min="5" max="6" width="3.7109375" customWidth="1"/>
    <col min="7" max="7" width="10.7109375" customWidth="1"/>
    <col min="8" max="8" width="10.28515625" customWidth="1"/>
    <col min="9" max="9" width="10.140625" customWidth="1"/>
    <col min="10" max="10" width="6.140625" customWidth="1"/>
    <col min="11" max="11" width="4.7109375" customWidth="1"/>
    <col min="12" max="12" width="12.7109375" customWidth="1"/>
    <col min="13" max="13" width="4.7109375" customWidth="1"/>
    <col min="14" max="14" width="5.85546875" customWidth="1"/>
    <col min="15" max="15" width="6.42578125" customWidth="1"/>
  </cols>
  <sheetData>
    <row r="1" spans="1:14" s="2" customFormat="1" ht="14.1" customHeight="1" x14ac:dyDescent="0.25">
      <c r="A1" s="4"/>
      <c r="B1" s="4"/>
      <c r="C1" s="3"/>
      <c r="D1" s="3"/>
      <c r="E1" s="3"/>
      <c r="F1" s="3"/>
      <c r="G1" s="3"/>
      <c r="J1" s="5"/>
    </row>
    <row r="2" spans="1:14" s="2" customFormat="1" ht="14.1" customHeight="1" x14ac:dyDescent="0.25">
      <c r="A2" s="4"/>
      <c r="B2" s="4"/>
      <c r="C2" s="3"/>
      <c r="D2" s="3"/>
      <c r="E2" s="3"/>
      <c r="F2" s="3"/>
      <c r="G2" s="3"/>
      <c r="J2" s="5"/>
    </row>
    <row r="3" spans="1:14" s="2" customFormat="1" ht="14.1" customHeight="1" x14ac:dyDescent="0.25">
      <c r="A3" s="4"/>
      <c r="B3" s="4"/>
      <c r="C3" s="3"/>
      <c r="D3" s="3"/>
      <c r="E3" s="3"/>
      <c r="F3" s="3"/>
      <c r="G3" s="3"/>
      <c r="J3" s="5"/>
    </row>
    <row r="4" spans="1:14" ht="14.1" customHeight="1" x14ac:dyDescent="0.2">
      <c r="A4" s="6"/>
      <c r="B4" s="6"/>
      <c r="C4" s="7"/>
      <c r="D4" s="7"/>
      <c r="E4" s="7"/>
      <c r="F4" s="7"/>
      <c r="G4" s="7"/>
      <c r="J4" s="70"/>
      <c r="K4" s="70"/>
      <c r="L4" s="8"/>
      <c r="M4" s="8"/>
      <c r="N4" s="8"/>
    </row>
    <row r="5" spans="1:14" ht="14.1" customHeight="1" x14ac:dyDescent="0.2"/>
    <row r="6" spans="1:14" s="11" customFormat="1" ht="24" customHeight="1" x14ac:dyDescent="0.2">
      <c r="A6" s="71" t="s">
        <v>0</v>
      </c>
      <c r="B6" s="75" t="s">
        <v>1</v>
      </c>
      <c r="C6" s="76"/>
      <c r="D6" s="77"/>
      <c r="E6" s="75" t="s">
        <v>2</v>
      </c>
      <c r="F6" s="77"/>
      <c r="G6" s="87" t="s">
        <v>3</v>
      </c>
      <c r="H6" s="85"/>
      <c r="I6" s="86"/>
      <c r="J6" s="73" t="s">
        <v>4</v>
      </c>
      <c r="K6" s="74"/>
      <c r="L6" s="9" t="s">
        <v>5</v>
      </c>
      <c r="M6" s="10"/>
    </row>
    <row r="7" spans="1:14" s="11" customFormat="1" ht="24" customHeight="1" x14ac:dyDescent="0.2">
      <c r="A7" s="72"/>
      <c r="B7" s="78" t="s">
        <v>6</v>
      </c>
      <c r="C7" s="79"/>
      <c r="D7" s="80"/>
      <c r="E7" s="83"/>
      <c r="F7" s="84"/>
      <c r="G7" s="88"/>
      <c r="H7" s="12" t="s">
        <v>25</v>
      </c>
      <c r="I7" s="13" t="s">
        <v>7</v>
      </c>
      <c r="J7" s="81" t="s">
        <v>8</v>
      </c>
      <c r="K7" s="82"/>
      <c r="L7" s="14">
        <v>0</v>
      </c>
      <c r="M7" s="15"/>
    </row>
    <row r="8" spans="1:14" s="62" customFormat="1" ht="33" customHeight="1" x14ac:dyDescent="0.2">
      <c r="A8" s="16" t="s">
        <v>26</v>
      </c>
      <c r="B8" s="17"/>
      <c r="C8" s="18">
        <v>6.5</v>
      </c>
      <c r="D8" s="19" t="s">
        <v>9</v>
      </c>
      <c r="E8" s="20">
        <v>0</v>
      </c>
      <c r="F8" s="19" t="s">
        <v>10</v>
      </c>
      <c r="G8" s="67">
        <v>1.397</v>
      </c>
      <c r="H8" s="22">
        <f t="shared" ref="H8:H14" si="0">G8-G8*E8/100</f>
        <v>1.397</v>
      </c>
      <c r="I8" s="23">
        <f t="shared" ref="I8:I14" si="1">PRODUCT(C8,H8)</f>
        <v>9.0805000000000007</v>
      </c>
      <c r="J8" s="24">
        <v>8</v>
      </c>
      <c r="K8" s="25" t="s">
        <v>11</v>
      </c>
      <c r="L8" s="26">
        <f>SUM(I8+(J8*L7))</f>
        <v>9.0805000000000007</v>
      </c>
      <c r="M8" s="27"/>
    </row>
    <row r="9" spans="1:14" s="62" customFormat="1" ht="43.5" customHeight="1" x14ac:dyDescent="0.2">
      <c r="A9" s="16" t="s">
        <v>27</v>
      </c>
      <c r="B9" s="17"/>
      <c r="C9" s="18">
        <v>15</v>
      </c>
      <c r="D9" s="19" t="s">
        <v>9</v>
      </c>
      <c r="E9" s="20">
        <f>E8</f>
        <v>0</v>
      </c>
      <c r="F9" s="19" t="s">
        <v>10</v>
      </c>
      <c r="G9" s="21">
        <v>1.78</v>
      </c>
      <c r="H9" s="22">
        <f t="shared" si="0"/>
        <v>1.78</v>
      </c>
      <c r="I9" s="23">
        <f t="shared" si="1"/>
        <v>26.7</v>
      </c>
      <c r="J9" s="28">
        <v>14</v>
      </c>
      <c r="K9" s="29" t="s">
        <v>11</v>
      </c>
      <c r="L9" s="26">
        <f>SUM(I9+(J9*L7))</f>
        <v>26.7</v>
      </c>
      <c r="M9" s="27"/>
    </row>
    <row r="10" spans="1:14" s="62" customFormat="1" ht="41.25" customHeight="1" x14ac:dyDescent="0.2">
      <c r="A10" s="16" t="s">
        <v>39</v>
      </c>
      <c r="B10" s="17"/>
      <c r="C10" s="18">
        <v>15</v>
      </c>
      <c r="D10" s="19" t="s">
        <v>9</v>
      </c>
      <c r="E10" s="20">
        <f>E8</f>
        <v>0</v>
      </c>
      <c r="F10" s="19" t="s">
        <v>10</v>
      </c>
      <c r="G10" s="21">
        <v>1.78</v>
      </c>
      <c r="H10" s="22">
        <f t="shared" si="0"/>
        <v>1.78</v>
      </c>
      <c r="I10" s="23">
        <f t="shared" si="1"/>
        <v>26.7</v>
      </c>
      <c r="J10" s="24">
        <v>14</v>
      </c>
      <c r="K10" s="25" t="s">
        <v>11</v>
      </c>
      <c r="L10" s="26">
        <f>SUM(I10+(J10*L7))</f>
        <v>26.7</v>
      </c>
      <c r="M10" s="27"/>
    </row>
    <row r="11" spans="1:14" s="62" customFormat="1" ht="34.5" customHeight="1" x14ac:dyDescent="0.2">
      <c r="A11" s="16" t="s">
        <v>28</v>
      </c>
      <c r="B11" s="17"/>
      <c r="C11" s="18">
        <v>1</v>
      </c>
      <c r="D11" s="19" t="s">
        <v>9</v>
      </c>
      <c r="E11" s="20">
        <f>E8</f>
        <v>0</v>
      </c>
      <c r="F11" s="19" t="s">
        <v>10</v>
      </c>
      <c r="G11" s="21">
        <v>1.78</v>
      </c>
      <c r="H11" s="22">
        <f t="shared" si="0"/>
        <v>1.78</v>
      </c>
      <c r="I11" s="23">
        <f t="shared" si="1"/>
        <v>1.78</v>
      </c>
      <c r="J11" s="24">
        <v>3</v>
      </c>
      <c r="K11" s="25" t="s">
        <v>11</v>
      </c>
      <c r="L11" s="26">
        <f>SUM(I11+(J11*L7))</f>
        <v>1.78</v>
      </c>
      <c r="M11" s="27"/>
    </row>
    <row r="12" spans="1:14" s="62" customFormat="1" ht="42.75" customHeight="1" x14ac:dyDescent="0.2">
      <c r="A12" s="16" t="s">
        <v>38</v>
      </c>
      <c r="B12" s="17"/>
      <c r="C12" s="18">
        <v>2.8</v>
      </c>
      <c r="D12" s="19" t="s">
        <v>9</v>
      </c>
      <c r="E12" s="20">
        <f>E8</f>
        <v>0</v>
      </c>
      <c r="F12" s="19" t="s">
        <v>10</v>
      </c>
      <c r="G12" s="21">
        <v>7.71</v>
      </c>
      <c r="H12" s="22">
        <f t="shared" si="0"/>
        <v>7.71</v>
      </c>
      <c r="I12" s="23">
        <f t="shared" si="1"/>
        <v>21.587999999999997</v>
      </c>
      <c r="J12" s="24">
        <v>22</v>
      </c>
      <c r="K12" s="25" t="s">
        <v>11</v>
      </c>
      <c r="L12" s="26">
        <f>SUM(I12+(J12*L7))</f>
        <v>21.587999999999997</v>
      </c>
      <c r="M12" s="27"/>
    </row>
    <row r="13" spans="1:14" s="62" customFormat="1" ht="39.75" customHeight="1" x14ac:dyDescent="0.2">
      <c r="A13" s="16" t="s">
        <v>29</v>
      </c>
      <c r="B13" s="17"/>
      <c r="C13" s="18">
        <v>4</v>
      </c>
      <c r="D13" s="19" t="s">
        <v>9</v>
      </c>
      <c r="E13" s="20">
        <f>E8</f>
        <v>0</v>
      </c>
      <c r="F13" s="19" t="s">
        <v>10</v>
      </c>
      <c r="G13" s="67">
        <v>1.46</v>
      </c>
      <c r="H13" s="22">
        <f t="shared" si="0"/>
        <v>1.46</v>
      </c>
      <c r="I13" s="23">
        <f t="shared" si="1"/>
        <v>5.84</v>
      </c>
      <c r="J13" s="24">
        <v>6</v>
      </c>
      <c r="K13" s="25" t="s">
        <v>11</v>
      </c>
      <c r="L13" s="26">
        <f>SUM(I13+(J13*L7))</f>
        <v>5.84</v>
      </c>
      <c r="M13" s="27"/>
    </row>
    <row r="14" spans="1:14" s="62" customFormat="1" ht="39.75" customHeight="1" x14ac:dyDescent="0.2">
      <c r="A14" s="16" t="s">
        <v>30</v>
      </c>
      <c r="B14" s="17"/>
      <c r="C14" s="18">
        <v>15</v>
      </c>
      <c r="D14" s="19" t="s">
        <v>9</v>
      </c>
      <c r="E14" s="20">
        <f>E8</f>
        <v>0</v>
      </c>
      <c r="F14" s="19" t="s">
        <v>10</v>
      </c>
      <c r="G14" s="21">
        <v>1.52</v>
      </c>
      <c r="H14" s="22">
        <f t="shared" si="0"/>
        <v>1.52</v>
      </c>
      <c r="I14" s="23">
        <f t="shared" si="1"/>
        <v>22.8</v>
      </c>
      <c r="J14" s="24">
        <v>25</v>
      </c>
      <c r="K14" s="25" t="s">
        <v>11</v>
      </c>
      <c r="L14" s="26">
        <f>SUM(I14+(J14*L7))</f>
        <v>22.8</v>
      </c>
      <c r="M14" s="27"/>
    </row>
    <row r="15" spans="1:14" s="63" customFormat="1" ht="27.75" customHeight="1" x14ac:dyDescent="0.2">
      <c r="A15" s="30" t="s">
        <v>13</v>
      </c>
      <c r="B15" s="31"/>
      <c r="C15" s="32"/>
      <c r="D15" s="33"/>
      <c r="E15" s="34"/>
      <c r="F15" s="33"/>
      <c r="G15" s="35"/>
      <c r="H15" s="36"/>
      <c r="I15" s="37">
        <f>ROUND(SUM(I8:I14),2)</f>
        <v>114.49</v>
      </c>
      <c r="J15" s="38">
        <f>ROUND(SUM(J8:J14),2)</f>
        <v>92</v>
      </c>
      <c r="K15" s="39" t="s">
        <v>11</v>
      </c>
      <c r="L15" s="40">
        <f>ROUND(SUM(L8:L14),2)</f>
        <v>114.49</v>
      </c>
      <c r="M15" s="41"/>
    </row>
    <row r="16" spans="1:14" s="62" customFormat="1" ht="41.25" customHeight="1" x14ac:dyDescent="0.2">
      <c r="A16" s="16" t="s">
        <v>31</v>
      </c>
      <c r="B16" s="43"/>
      <c r="C16" s="18">
        <v>0.3</v>
      </c>
      <c r="D16" s="19" t="s">
        <v>14</v>
      </c>
      <c r="E16" s="20">
        <f>E8</f>
        <v>0</v>
      </c>
      <c r="F16" s="19" t="s">
        <v>10</v>
      </c>
      <c r="G16" s="21">
        <v>14.65</v>
      </c>
      <c r="H16" s="22">
        <f>G16-G16*E16/100</f>
        <v>14.65</v>
      </c>
      <c r="I16" s="23">
        <f>PRODUCT(C16,H16)</f>
        <v>4.3949999999999996</v>
      </c>
      <c r="J16" s="28">
        <v>11</v>
      </c>
      <c r="K16" s="29" t="s">
        <v>11</v>
      </c>
      <c r="L16" s="26">
        <f>SUM(I16+(J16*L7))</f>
        <v>4.3949999999999996</v>
      </c>
      <c r="M16" s="27"/>
    </row>
    <row r="17" spans="1:13" s="42" customFormat="1" ht="24" customHeight="1" x14ac:dyDescent="0.2">
      <c r="A17" s="30" t="s">
        <v>15</v>
      </c>
      <c r="B17" s="44"/>
      <c r="C17" s="45"/>
      <c r="D17" s="46"/>
      <c r="E17" s="34"/>
      <c r="F17" s="33"/>
      <c r="G17" s="35"/>
      <c r="H17" s="36"/>
      <c r="I17" s="37">
        <f>ROUND(SUM(I15:I16),2)</f>
        <v>118.89</v>
      </c>
      <c r="J17" s="47">
        <f>SUM(J15:J16)</f>
        <v>103</v>
      </c>
      <c r="K17" s="39" t="s">
        <v>11</v>
      </c>
      <c r="L17" s="40">
        <f>ROUND(SUM(L15:L16),2)</f>
        <v>118.89</v>
      </c>
      <c r="M17" s="48"/>
    </row>
    <row r="18" spans="1:13" s="11" customFormat="1" ht="9.9499999999999993" customHeight="1" x14ac:dyDescent="0.2">
      <c r="A18" s="49"/>
      <c r="B18" s="49"/>
      <c r="C18" s="50"/>
      <c r="D18" s="50"/>
      <c r="E18" s="51"/>
      <c r="F18" s="49"/>
      <c r="G18" s="52"/>
      <c r="H18" s="50"/>
      <c r="I18" s="50"/>
      <c r="J18" s="53"/>
      <c r="K18" s="49"/>
      <c r="L18" s="54"/>
      <c r="M18" s="55"/>
    </row>
    <row r="19" spans="1:13" x14ac:dyDescent="0.2">
      <c r="A19" s="56"/>
    </row>
    <row r="20" spans="1:13" ht="15.75" customHeight="1" x14ac:dyDescent="0.2">
      <c r="A20" s="57" t="s">
        <v>16</v>
      </c>
    </row>
    <row r="21" spans="1:13" x14ac:dyDescent="0.2">
      <c r="A21" s="68" t="s">
        <v>32</v>
      </c>
      <c r="B21" s="68"/>
      <c r="C21" s="68"/>
      <c r="D21" s="68"/>
      <c r="E21" s="89">
        <v>0</v>
      </c>
      <c r="F21" s="89"/>
      <c r="G21" s="61" t="s">
        <v>12</v>
      </c>
      <c r="H21" s="66">
        <f t="shared" ref="H21:H27" si="2">E21*I8</f>
        <v>0</v>
      </c>
    </row>
    <row r="22" spans="1:13" x14ac:dyDescent="0.2">
      <c r="A22" s="68" t="s">
        <v>40</v>
      </c>
      <c r="B22" s="68"/>
      <c r="C22" s="68"/>
      <c r="D22" s="68"/>
      <c r="E22" s="89">
        <f>E21</f>
        <v>0</v>
      </c>
      <c r="F22" s="89"/>
      <c r="G22" s="61" t="s">
        <v>12</v>
      </c>
      <c r="H22" s="66">
        <f t="shared" si="2"/>
        <v>0</v>
      </c>
    </row>
    <row r="23" spans="1:13" x14ac:dyDescent="0.2">
      <c r="A23" s="68" t="s">
        <v>41</v>
      </c>
      <c r="B23" s="68"/>
      <c r="C23" s="68"/>
      <c r="D23" s="68"/>
      <c r="E23" s="89">
        <f>E21</f>
        <v>0</v>
      </c>
      <c r="F23" s="89"/>
      <c r="G23" s="61" t="s">
        <v>12</v>
      </c>
      <c r="H23" s="66">
        <f t="shared" si="2"/>
        <v>0</v>
      </c>
    </row>
    <row r="24" spans="1:13" x14ac:dyDescent="0.2">
      <c r="A24" s="68" t="s">
        <v>35</v>
      </c>
      <c r="B24" s="68"/>
      <c r="C24" s="68"/>
      <c r="D24" s="68"/>
      <c r="E24" s="89">
        <f>E21</f>
        <v>0</v>
      </c>
      <c r="F24" s="89"/>
      <c r="G24" s="61" t="s">
        <v>12</v>
      </c>
      <c r="H24" s="66">
        <f t="shared" si="2"/>
        <v>0</v>
      </c>
    </row>
    <row r="25" spans="1:13" s="8" customFormat="1" ht="12.75" customHeight="1" x14ac:dyDescent="0.2">
      <c r="A25" s="69" t="str">
        <f>A12</f>
        <v>Rajasil DS FLEX LIGHT (Dichtungsschlämme flexibel)       Auftragsdicke: 2,4 mm, zweilagig</v>
      </c>
      <c r="B25" s="69"/>
      <c r="C25" s="69"/>
      <c r="D25" s="69"/>
      <c r="E25" s="90">
        <v>0</v>
      </c>
      <c r="F25" s="90"/>
      <c r="G25" s="64" t="s">
        <v>12</v>
      </c>
      <c r="H25" s="66">
        <f t="shared" si="2"/>
        <v>0</v>
      </c>
    </row>
    <row r="26" spans="1:13" x14ac:dyDescent="0.2">
      <c r="A26" s="68" t="s">
        <v>32</v>
      </c>
      <c r="B26" s="68"/>
      <c r="C26" s="68"/>
      <c r="D26" s="68"/>
      <c r="E26" s="89">
        <f>E21</f>
        <v>0</v>
      </c>
      <c r="F26" s="89"/>
      <c r="G26" s="61" t="s">
        <v>12</v>
      </c>
      <c r="H26" s="66">
        <f t="shared" si="2"/>
        <v>0</v>
      </c>
    </row>
    <row r="27" spans="1:13" x14ac:dyDescent="0.2">
      <c r="A27" s="68" t="s">
        <v>33</v>
      </c>
      <c r="B27" s="68"/>
      <c r="C27" s="68"/>
      <c r="D27" s="68"/>
      <c r="E27" s="89">
        <f>E21</f>
        <v>0</v>
      </c>
      <c r="F27" s="89"/>
      <c r="G27" s="61" t="s">
        <v>12</v>
      </c>
      <c r="H27" s="66">
        <f t="shared" si="2"/>
        <v>0</v>
      </c>
    </row>
    <row r="28" spans="1:13" x14ac:dyDescent="0.2">
      <c r="A28" s="68" t="s">
        <v>37</v>
      </c>
      <c r="B28" s="68"/>
      <c r="C28" s="68"/>
      <c r="D28" s="68"/>
      <c r="E28" s="89">
        <f>E21</f>
        <v>0</v>
      </c>
      <c r="F28" s="89"/>
      <c r="G28" s="61" t="s">
        <v>12</v>
      </c>
      <c r="H28" s="66">
        <f>E28*I16</f>
        <v>0</v>
      </c>
    </row>
    <row r="29" spans="1:13" x14ac:dyDescent="0.2">
      <c r="A29" s="49"/>
      <c r="B29"/>
      <c r="C29" s="60"/>
      <c r="D29" s="60"/>
      <c r="E29" s="60"/>
      <c r="G29" s="65"/>
      <c r="H29" s="66">
        <f>SUM(H21:H28)</f>
        <v>0</v>
      </c>
    </row>
    <row r="30" spans="1:13" x14ac:dyDescent="0.2">
      <c r="A30" s="49"/>
      <c r="D30" s="96"/>
      <c r="E30" s="96"/>
    </row>
    <row r="31" spans="1:13" x14ac:dyDescent="0.2">
      <c r="A31" s="97" t="s">
        <v>17</v>
      </c>
      <c r="B31" s="97"/>
      <c r="C31" s="97"/>
      <c r="D31" s="97"/>
      <c r="E31" s="97"/>
      <c r="F31" s="97"/>
    </row>
    <row r="32" spans="1:13" x14ac:dyDescent="0.2">
      <c r="A32" s="91" t="s">
        <v>36</v>
      </c>
      <c r="B32" s="92"/>
      <c r="C32" s="92"/>
      <c r="D32" s="92"/>
      <c r="E32" s="93"/>
      <c r="F32" s="94">
        <f>ROUNDUP((C8*E21/25)+(C13*E26/25),0)</f>
        <v>0</v>
      </c>
      <c r="G32" s="95" t="e">
        <f>ROUNDUP((C15*#REF!/30),0)</f>
        <v>#REF!</v>
      </c>
    </row>
    <row r="33" spans="1:7" x14ac:dyDescent="0.2">
      <c r="A33" s="103" t="s">
        <v>42</v>
      </c>
      <c r="B33" s="104"/>
      <c r="C33" s="104"/>
      <c r="D33" s="104"/>
      <c r="E33" s="105"/>
      <c r="F33" s="94">
        <f>ROUNDUP((C9*E22/25)+(C10*E23/25)+(C11*E24/25),0)</f>
        <v>0</v>
      </c>
      <c r="G33" s="95" t="e">
        <f>ROUNDUP((C16*#REF!/30),0)</f>
        <v>#REF!</v>
      </c>
    </row>
    <row r="34" spans="1:7" x14ac:dyDescent="0.2">
      <c r="A34" s="91" t="str">
        <f>A12</f>
        <v>Rajasil DS FLEX LIGHT (Dichtungsschlämme flexibel)       Auftragsdicke: 2,4 mm, zweilagig</v>
      </c>
      <c r="B34" s="101"/>
      <c r="C34" s="101"/>
      <c r="D34" s="101"/>
      <c r="E34" s="102"/>
      <c r="F34" s="94">
        <f>ROUNDUP((C12*E25/20),0)</f>
        <v>0</v>
      </c>
      <c r="G34" s="95" t="e">
        <f>ROUNDUP((C19*#REF!/30),0)</f>
        <v>#REF!</v>
      </c>
    </row>
    <row r="35" spans="1:7" x14ac:dyDescent="0.2">
      <c r="A35" s="91" t="s">
        <v>33</v>
      </c>
      <c r="B35" s="92"/>
      <c r="C35" s="92"/>
      <c r="D35" s="92"/>
      <c r="E35" s="93"/>
      <c r="F35" s="94">
        <f>ROUNDUP((C14*E27/20),0)</f>
        <v>0</v>
      </c>
      <c r="G35" s="95" t="e">
        <f>ROUNDUP((C20*#REF!/30),0)</f>
        <v>#REF!</v>
      </c>
    </row>
    <row r="36" spans="1:7" x14ac:dyDescent="0.2">
      <c r="A36" s="98" t="s">
        <v>34</v>
      </c>
      <c r="B36" s="92"/>
      <c r="C36" s="92"/>
      <c r="D36" s="92"/>
      <c r="E36" s="93"/>
      <c r="F36" s="99">
        <f>ROUNDUP((C16*E28/12.5),0)</f>
        <v>0</v>
      </c>
      <c r="G36" s="100" t="e">
        <f>ROUNDUP((F23*#REF!/30),0)</f>
        <v>#REF!</v>
      </c>
    </row>
    <row r="39" spans="1:7" s="59" customFormat="1" ht="11.25" x14ac:dyDescent="0.2">
      <c r="A39" s="58" t="s">
        <v>18</v>
      </c>
      <c r="B39" s="58"/>
    </row>
    <row r="40" spans="1:7" s="59" customFormat="1" ht="11.25" x14ac:dyDescent="0.2">
      <c r="A40" s="58" t="s">
        <v>19</v>
      </c>
      <c r="B40" s="58"/>
    </row>
    <row r="41" spans="1:7" s="59" customFormat="1" ht="11.25" x14ac:dyDescent="0.2">
      <c r="A41" s="58" t="s">
        <v>20</v>
      </c>
      <c r="B41" s="58"/>
    </row>
    <row r="42" spans="1:7" s="59" customFormat="1" ht="11.25" x14ac:dyDescent="0.2">
      <c r="A42" s="59" t="s">
        <v>21</v>
      </c>
      <c r="B42" s="58"/>
    </row>
    <row r="43" spans="1:7" s="59" customFormat="1" ht="11.25" x14ac:dyDescent="0.2">
      <c r="A43" s="58" t="s">
        <v>22</v>
      </c>
      <c r="B43" s="58"/>
    </row>
    <row r="44" spans="1:7" s="59" customFormat="1" ht="11.25" x14ac:dyDescent="0.2">
      <c r="A44" s="58" t="s">
        <v>23</v>
      </c>
      <c r="B44" s="58"/>
    </row>
    <row r="45" spans="1:7" s="59" customFormat="1" ht="11.25" x14ac:dyDescent="0.2">
      <c r="A45" s="58" t="s">
        <v>24</v>
      </c>
      <c r="B45" s="58"/>
    </row>
    <row r="46" spans="1:7" s="59" customFormat="1" ht="11.25" x14ac:dyDescent="0.2">
      <c r="A46" s="58" t="s">
        <v>1</v>
      </c>
      <c r="B46" s="58"/>
    </row>
    <row r="47" spans="1:7" s="59" customFormat="1" ht="11.25" x14ac:dyDescent="0.2">
      <c r="A47" s="58"/>
      <c r="B47" s="58"/>
    </row>
    <row r="48" spans="1:7" s="59" customFormat="1" ht="11.25" x14ac:dyDescent="0.2">
      <c r="A48" s="58"/>
      <c r="B48" s="58"/>
    </row>
  </sheetData>
  <mergeCells count="37">
    <mergeCell ref="A36:E36"/>
    <mergeCell ref="F36:G36"/>
    <mergeCell ref="A34:E34"/>
    <mergeCell ref="F34:G34"/>
    <mergeCell ref="A33:E33"/>
    <mergeCell ref="F33:G33"/>
    <mergeCell ref="A26:D26"/>
    <mergeCell ref="A27:D27"/>
    <mergeCell ref="A28:D28"/>
    <mergeCell ref="A35:E35"/>
    <mergeCell ref="F35:G35"/>
    <mergeCell ref="D30:E30"/>
    <mergeCell ref="A31:F31"/>
    <mergeCell ref="A32:E32"/>
    <mergeCell ref="F32:G32"/>
    <mergeCell ref="E21:F21"/>
    <mergeCell ref="E22:F22"/>
    <mergeCell ref="E23:F23"/>
    <mergeCell ref="E24:F24"/>
    <mergeCell ref="E28:F28"/>
    <mergeCell ref="E27:F27"/>
    <mergeCell ref="E25:F25"/>
    <mergeCell ref="E26:F26"/>
    <mergeCell ref="J4:K4"/>
    <mergeCell ref="A6:A7"/>
    <mergeCell ref="J6:K6"/>
    <mergeCell ref="B6:D6"/>
    <mergeCell ref="B7:D7"/>
    <mergeCell ref="J7:K7"/>
    <mergeCell ref="E6:F7"/>
    <mergeCell ref="H6:I6"/>
    <mergeCell ref="G6:G7"/>
    <mergeCell ref="A21:D21"/>
    <mergeCell ref="A22:D22"/>
    <mergeCell ref="A23:D23"/>
    <mergeCell ref="A24:D24"/>
    <mergeCell ref="A25:D25"/>
  </mergeCells>
  <phoneticPr fontId="0" type="noConversion"/>
  <printOptions gridLinesSet="0"/>
  <pageMargins left="0.23622047244094491" right="0.47244094488188981" top="1.3779527559055118" bottom="0.70866141732283472" header="0.70866141732283472" footer="0.51181102362204722"/>
  <pageSetup paperSize="9" scale="90" orientation="portrait" horizontalDpi="4294967292" verticalDpi="360" r:id="rId1"/>
  <headerFooter alignWithMargins="0">
    <oddHeader>&amp;L&amp;"Arial,Fett"Kellerinnenabdichtung Wandbereich&amp;R&amp;G</oddHeader>
  </headerFooter>
  <rowBreaks count="1" manualBreakCount="1">
    <brk id="38" max="16383" man="1"/>
  </rowBreaks>
  <customProperties>
    <customPr name="_pios_id" r:id="rId2"/>
  </customProperties>
  <ignoredErrors>
    <ignoredError sqref="I15" formula="1"/>
  </ignoredErrors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Kellerinnenabd. Wand DS </vt:lpstr>
    </vt:vector>
  </TitlesOfParts>
  <Company>Colfirmit Rajasil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Boetzl</dc:creator>
  <cp:lastModifiedBy>Philipp Koch</cp:lastModifiedBy>
  <cp:lastPrinted>2022-01-18T10:12:47Z</cp:lastPrinted>
  <dcterms:created xsi:type="dcterms:W3CDTF">2004-04-07T08:25:56Z</dcterms:created>
  <dcterms:modified xsi:type="dcterms:W3CDTF">2025-02-28T12:43:16Z</dcterms:modified>
</cp:coreProperties>
</file>