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73" documentId="8_{74356B4E-326D-4B91-A061-F175E8CAAFD5}" xr6:coauthVersionLast="47" xr6:coauthVersionMax="47" xr10:uidLastSave="{52582CDC-F397-4308-8B9B-DB9D4BF22905}"/>
  <bookViews>
    <workbookView xWindow="28680" yWindow="-120" windowWidth="29040" windowHeight="15720" activeTab="1" xr2:uid="{00000000-000D-0000-FFFF-FFFF00000000}"/>
  </bookViews>
  <sheets>
    <sheet name="Dämmputzsystem mit Welnet " sheetId="1" r:id="rId1"/>
    <sheet name="Dämmputzsystem tragf. Untergr." sheetId="4" r:id="rId2"/>
    <sheet name="Listen Welnet" sheetId="2" state="hidden" r:id="rId3"/>
    <sheet name="Listen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F8" i="1"/>
  <c r="A34" i="4" l="1"/>
  <c r="G10" i="1"/>
  <c r="F35" i="1"/>
  <c r="F34" i="1"/>
  <c r="F41" i="1"/>
  <c r="A36" i="1"/>
  <c r="F11" i="1"/>
  <c r="G11" i="1" s="1"/>
  <c r="H11" i="1" s="1"/>
  <c r="B11" i="1"/>
  <c r="D39" i="2" s="1"/>
  <c r="D91" i="5"/>
  <c r="D90" i="5"/>
  <c r="D89" i="5"/>
  <c r="D88" i="5"/>
  <c r="F31" i="4"/>
  <c r="F14" i="4"/>
  <c r="G14" i="4" s="1"/>
  <c r="B14" i="4"/>
  <c r="I12" i="4"/>
  <c r="I15" i="4" s="1"/>
  <c r="F12" i="4"/>
  <c r="G12" i="4" s="1"/>
  <c r="H12" i="4" s="1"/>
  <c r="B12" i="4"/>
  <c r="D39" i="5" s="1"/>
  <c r="F10" i="4"/>
  <c r="G10" i="4" s="1"/>
  <c r="B10" i="4"/>
  <c r="D96" i="5" s="1"/>
  <c r="F33" i="1"/>
  <c r="F40" i="1"/>
  <c r="F37" i="4"/>
  <c r="D19" i="4"/>
  <c r="G19" i="4"/>
  <c r="H19" i="4" s="1"/>
  <c r="K19" i="4" s="1"/>
  <c r="A33" i="4"/>
  <c r="D14" i="4"/>
  <c r="D10" i="4"/>
  <c r="D12" i="4"/>
  <c r="D20" i="4"/>
  <c r="G20" i="4"/>
  <c r="H20" i="4" s="1"/>
  <c r="D18" i="4"/>
  <c r="G18" i="4"/>
  <c r="H18" i="4" s="1"/>
  <c r="D9" i="4"/>
  <c r="G8" i="4"/>
  <c r="H8" i="4" s="1"/>
  <c r="F38" i="4"/>
  <c r="F36" i="4"/>
  <c r="A35" i="4"/>
  <c r="F35" i="4"/>
  <c r="A32" i="4"/>
  <c r="G9" i="4"/>
  <c r="H9" i="4" s="1"/>
  <c r="K9" i="4" s="1"/>
  <c r="B15" i="1"/>
  <c r="B13" i="1"/>
  <c r="A35" i="1"/>
  <c r="I13" i="1"/>
  <c r="I16" i="1" s="1"/>
  <c r="D91" i="2"/>
  <c r="D90" i="2"/>
  <c r="D89" i="2"/>
  <c r="D88" i="2"/>
  <c r="F13" i="1"/>
  <c r="G13" i="1" s="1"/>
  <c r="A33" i="1"/>
  <c r="A37" i="1"/>
  <c r="A38" i="1"/>
  <c r="F39" i="1"/>
  <c r="F42" i="1"/>
  <c r="F15" i="1"/>
  <c r="G15" i="1" s="1"/>
  <c r="H15" i="1" s="1"/>
  <c r="K15" i="1" s="1"/>
  <c r="F38" i="1"/>
  <c r="D15" i="1"/>
  <c r="D19" i="1"/>
  <c r="G19" i="1"/>
  <c r="H19" i="1"/>
  <c r="F27" i="1" s="1"/>
  <c r="D9" i="1"/>
  <c r="G9" i="1"/>
  <c r="H9" i="1" s="1"/>
  <c r="G8" i="1"/>
  <c r="H8" i="1" s="1"/>
  <c r="D22" i="1"/>
  <c r="G22" i="1"/>
  <c r="H22" i="1" s="1"/>
  <c r="K22" i="1" s="1"/>
  <c r="D21" i="1"/>
  <c r="H21" i="1"/>
  <c r="K21" i="1" s="1"/>
  <c r="D20" i="1"/>
  <c r="G20" i="1"/>
  <c r="H20" i="1" s="1"/>
  <c r="K20" i="1" s="1"/>
  <c r="D13" i="1"/>
  <c r="D11" i="1"/>
  <c r="D10" i="1"/>
  <c r="H10" i="1"/>
  <c r="K10" i="1" s="1"/>
  <c r="F28" i="1" l="1"/>
  <c r="K19" i="1"/>
  <c r="D73" i="5"/>
  <c r="D56" i="5"/>
  <c r="D47" i="5"/>
  <c r="D50" i="5"/>
  <c r="D52" i="5"/>
  <c r="D53" i="5"/>
  <c r="D37" i="5"/>
  <c r="D36" i="5"/>
  <c r="D40" i="5"/>
  <c r="F34" i="4" s="1"/>
  <c r="D30" i="5"/>
  <c r="D72" i="5"/>
  <c r="D58" i="5"/>
  <c r="D49" i="5"/>
  <c r="D29" i="5"/>
  <c r="D24" i="5"/>
  <c r="D35" i="5"/>
  <c r="D13" i="5"/>
  <c r="D20" i="5"/>
  <c r="D18" i="5"/>
  <c r="D23" i="5"/>
  <c r="D9" i="5"/>
  <c r="D84" i="5"/>
  <c r="D14" i="5"/>
  <c r="D15" i="5"/>
  <c r="D75" i="5"/>
  <c r="D82" i="5"/>
  <c r="D80" i="5"/>
  <c r="D81" i="5"/>
  <c r="D7" i="5"/>
  <c r="D71" i="5"/>
  <c r="D66" i="5"/>
  <c r="D59" i="5"/>
  <c r="D69" i="5"/>
  <c r="K8" i="1"/>
  <c r="D31" i="2"/>
  <c r="D67" i="2"/>
  <c r="D50" i="2"/>
  <c r="D17" i="2"/>
  <c r="D80" i="2"/>
  <c r="D51" i="2"/>
  <c r="D32" i="2"/>
  <c r="D64" i="2"/>
  <c r="D33" i="2"/>
  <c r="D16" i="2"/>
  <c r="D48" i="2"/>
  <c r="D30" i="2"/>
  <c r="D94" i="2"/>
  <c r="F36" i="1" s="1"/>
  <c r="D14" i="2"/>
  <c r="D35" i="2"/>
  <c r="D57" i="2"/>
  <c r="D82" i="2"/>
  <c r="D73" i="2"/>
  <c r="D83" i="2"/>
  <c r="D66" i="2"/>
  <c r="D79" i="5"/>
  <c r="D55" i="5"/>
  <c r="D25" i="5"/>
  <c r="D70" i="5"/>
  <c r="D42" i="5"/>
  <c r="D16" i="5"/>
  <c r="D64" i="5"/>
  <c r="D34" i="5"/>
  <c r="D6" i="5"/>
  <c r="D57" i="5"/>
  <c r="D31" i="5"/>
  <c r="D83" i="5"/>
  <c r="D63" i="5"/>
  <c r="D43" i="5"/>
  <c r="D21" i="5"/>
  <c r="D74" i="5"/>
  <c r="D54" i="5"/>
  <c r="D32" i="5"/>
  <c r="D8" i="5"/>
  <c r="D68" i="5"/>
  <c r="D48" i="5"/>
  <c r="D22" i="5"/>
  <c r="D85" i="5"/>
  <c r="D65" i="5"/>
  <c r="D41" i="5"/>
  <c r="D19" i="5"/>
  <c r="D38" i="5"/>
  <c r="K12" i="4"/>
  <c r="H14" i="4"/>
  <c r="K14" i="4" s="1"/>
  <c r="D67" i="5"/>
  <c r="D51" i="5"/>
  <c r="D33" i="5"/>
  <c r="D17" i="5"/>
  <c r="D78" i="5"/>
  <c r="D62" i="5"/>
  <c r="D46" i="5"/>
  <c r="D28" i="5"/>
  <c r="D12" i="5"/>
  <c r="D76" i="5"/>
  <c r="D60" i="5"/>
  <c r="D44" i="5"/>
  <c r="D26" i="5"/>
  <c r="D10" i="5"/>
  <c r="D77" i="5"/>
  <c r="D61" i="5"/>
  <c r="D45" i="5"/>
  <c r="D27" i="5"/>
  <c r="D11" i="5"/>
  <c r="D65" i="2"/>
  <c r="D19" i="2"/>
  <c r="D76" i="2"/>
  <c r="D60" i="2"/>
  <c r="D44" i="2"/>
  <c r="D26" i="2"/>
  <c r="D10" i="2"/>
  <c r="D41" i="2"/>
  <c r="D79" i="2"/>
  <c r="D63" i="2"/>
  <c r="D47" i="2"/>
  <c r="D29" i="2"/>
  <c r="D13" i="2"/>
  <c r="D77" i="2"/>
  <c r="D23" i="2"/>
  <c r="D78" i="2"/>
  <c r="D62" i="2"/>
  <c r="D46" i="2"/>
  <c r="D28" i="2"/>
  <c r="D12" i="2"/>
  <c r="D42" i="2"/>
  <c r="D53" i="2"/>
  <c r="D15" i="2"/>
  <c r="D72" i="2"/>
  <c r="D56" i="2"/>
  <c r="D40" i="2"/>
  <c r="F37" i="1" s="1"/>
  <c r="D22" i="2"/>
  <c r="D81" i="2"/>
  <c r="D27" i="2"/>
  <c r="D75" i="2"/>
  <c r="D59" i="2"/>
  <c r="D43" i="2"/>
  <c r="D25" i="2"/>
  <c r="D9" i="2"/>
  <c r="D61" i="2"/>
  <c r="D11" i="2"/>
  <c r="D74" i="2"/>
  <c r="D58" i="2"/>
  <c r="D24" i="2"/>
  <c r="D8" i="2"/>
  <c r="D38" i="2"/>
  <c r="D85" i="2"/>
  <c r="D45" i="2"/>
  <c r="D84" i="2"/>
  <c r="D68" i="2"/>
  <c r="D52" i="2"/>
  <c r="D34" i="2"/>
  <c r="D18" i="2"/>
  <c r="D69" i="2"/>
  <c r="D7" i="2"/>
  <c r="D71" i="2"/>
  <c r="D55" i="2"/>
  <c r="D37" i="2"/>
  <c r="D21" i="2"/>
  <c r="D49" i="2"/>
  <c r="D6" i="2"/>
  <c r="D70" i="2"/>
  <c r="D54" i="2"/>
  <c r="D36" i="2"/>
  <c r="D20" i="2"/>
  <c r="D95" i="2"/>
  <c r="H13" i="1"/>
  <c r="K13" i="1" s="1"/>
  <c r="D95" i="5"/>
  <c r="F33" i="4" s="1"/>
  <c r="F32" i="4"/>
  <c r="H10" i="4"/>
  <c r="K10" i="4" s="1"/>
  <c r="K11" i="1"/>
  <c r="H12" i="1"/>
  <c r="F26" i="4"/>
  <c r="K20" i="4"/>
  <c r="F25" i="4"/>
  <c r="K18" i="4"/>
  <c r="K8" i="4"/>
  <c r="K12" i="1" l="1"/>
  <c r="K14" i="1" s="1"/>
  <c r="K16" i="1" s="1"/>
  <c r="H14" i="1"/>
  <c r="H16" i="1" s="1"/>
  <c r="F26" i="1" s="1"/>
  <c r="F29" i="1" s="1"/>
  <c r="H11" i="4"/>
  <c r="H13" i="4" s="1"/>
  <c r="H15" i="4" s="1"/>
  <c r="F24" i="4" s="1"/>
  <c r="F27" i="4" s="1"/>
  <c r="K11" i="4"/>
  <c r="K13" i="4" s="1"/>
  <c r="K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  <author>stefanie.huemmer</author>
  </authors>
  <commentList>
    <comment ref="K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blau hinterlegte Felder = 
mehrere Auswahlmöglichkeiten</t>
        </r>
      </text>
    </comment>
    <comment ref="D8" authorId="2" shapeId="0" xr:uid="{00000000-0006-0000-0000-000003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stefanie.huemmer</author>
  </authors>
  <commentList>
    <comment ref="K7" authorId="0" shapeId="0" xr:uid="{00000000-0006-0000-01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100-000002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</commentList>
</comments>
</file>

<file path=xl/sharedStrings.xml><?xml version="1.0" encoding="utf-8"?>
<sst xmlns="http://schemas.openxmlformats.org/spreadsheetml/2006/main" count="322" uniqueCount="137">
  <si>
    <t>%</t>
  </si>
  <si>
    <t>/m²</t>
  </si>
  <si>
    <t>l</t>
  </si>
  <si>
    <t>kg</t>
  </si>
  <si>
    <t>Preis Grundaufbau</t>
  </si>
  <si>
    <t>Preis incl. Edelputz</t>
  </si>
  <si>
    <t>Systempreis incl. Egalisationsanstrich</t>
  </si>
  <si>
    <t>Bedarf/m²           ca.</t>
  </si>
  <si>
    <t>Rabatt-satz</t>
  </si>
  <si>
    <t>Gesamt €</t>
  </si>
  <si>
    <t>Zeitauf-wand</t>
  </si>
  <si>
    <t>Lohn + Material</t>
  </si>
  <si>
    <t>min</t>
  </si>
  <si>
    <t>/je</t>
  </si>
  <si>
    <t>Zubehör</t>
  </si>
  <si>
    <t>m</t>
  </si>
  <si>
    <t>/m</t>
  </si>
  <si>
    <t>m²</t>
  </si>
  <si>
    <t>Gewebepfeile</t>
  </si>
  <si>
    <t>St.</t>
  </si>
  <si>
    <t>/St.</t>
  </si>
  <si>
    <t>Rajasil Trennvlies</t>
  </si>
  <si>
    <t>Materialkosten</t>
  </si>
  <si>
    <t>Wandfläche</t>
  </si>
  <si>
    <t>Leibungen</t>
  </si>
  <si>
    <t>lfm</t>
  </si>
  <si>
    <t>Stück</t>
  </si>
  <si>
    <t>Materialbedarf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</si>
  <si>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</si>
  <si>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</si>
  <si>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</si>
  <si>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</si>
  <si>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</si>
  <si>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HECK Gewebepfeile</t>
  </si>
  <si>
    <t>HECK Anputzleiste mini mit Gewebe</t>
  </si>
  <si>
    <t>HECK Anputzleiste mini mit Gewebe  2,4 m</t>
  </si>
  <si>
    <t>Netto 
€</t>
  </si>
  <si>
    <t>HECK K+A PLUS weiß
(4 mm)</t>
  </si>
  <si>
    <t>Rajasil SPB (Spritzbewurf), netzförmig</t>
  </si>
  <si>
    <t>HECK Befestigungselement WB 60</t>
  </si>
  <si>
    <t>HECK Dämmputzträgermatte "Welnet"      30 mm</t>
  </si>
  <si>
    <t>HECK Dämmputzträgermatte "Welnet"      20 mm</t>
  </si>
  <si>
    <t>Mineralischer Dämmputz für Außen mit Putzträger Welnet</t>
  </si>
  <si>
    <t>Mineralischer Dämmputz für Außen auf tragfähigen Untergrund</t>
  </si>
  <si>
    <t>Rajasil EP WD (Edelputz WD) Kratzputz mittelfein weiß</t>
  </si>
  <si>
    <t>Rajasil EP WD (Edelputz WD) Kratzputz mittelfein farbig (HBW 100-70)</t>
  </si>
  <si>
    <t>Rajasil EP WD (Edelputz WD) Kratzputz mittel weiß</t>
  </si>
  <si>
    <t>Rajasil EP WD (Edelputz WD) Kratzputz mittel farbig (HBW 100-70)</t>
  </si>
  <si>
    <t>Rajasil EP WD (Edelputz WD) Kellenwurf fein weiß</t>
  </si>
  <si>
    <t>Rajasil EP WD (Edelputz WD) Kellenwurf fein farbig (HBW 100-70)</t>
  </si>
  <si>
    <t>Rajasil EP WD (Edelputz WD) Kellenwurf mittel weiß</t>
  </si>
  <si>
    <t>Rajasil EP WD (Edelputz WD) Kellenwurf mittel farbig (HBW 100-70)</t>
  </si>
  <si>
    <t>Rajasil EP WD (Edelputz WD) Kelllenwurf grob weiß</t>
  </si>
  <si>
    <t>Rajasil EP WD (Edelputz WD) Kellenwurf grob farbig (HBW 100-70)</t>
  </si>
  <si>
    <t>Rajasil EP WD (Edelputz WD) Münchner Rauputz mittel weiß</t>
  </si>
  <si>
    <t>Rajasil EP WD (Edelputz WD) Münchner Rauputz mittel farbig (HBW 100-70)</t>
  </si>
  <si>
    <t>Rajasil EP WD (Edelputz WD) Altdeutscher Putz mittel weiß</t>
  </si>
  <si>
    <t>Rajasil EP WD (Edelputz WD) Altdeutscher Putz mittel farbig (HBW 100-70)</t>
  </si>
  <si>
    <t>Rajasil EP WD (Edelputz WD) Scheibputz fein weiß</t>
  </si>
  <si>
    <t>Rajasil EP WD (Edelputz WD) Scheibputz fein farbig (HBW 100-70)</t>
  </si>
  <si>
    <t>Rajasil EP WD (Edelputz WD) Scheibputz mittelfein weiß</t>
  </si>
  <si>
    <t>Rajasil EP WD (Edelputz WD) Scheibputz mittelfein farbig (HBW 100-70)</t>
  </si>
  <si>
    <t>Rajasil EP WD (Edelputz WD) Scheibputz mittel weiß</t>
  </si>
  <si>
    <t>Rajasil EP WD (Edelputz WD) Scheibputz mittel farbig (HBW 100-70)</t>
  </si>
  <si>
    <t>Rajasil EP WD (Edelputz WD) Besenwurf weiß</t>
  </si>
  <si>
    <t>Rajasil EP WD (Edelputz WD) Besenwurf farbig (HBW 100-70)</t>
  </si>
  <si>
    <t>HECK EP WD (Edelputz WD) Kratzputz Jura weiß</t>
  </si>
  <si>
    <t>HECK EP WD (Edelputz WD) Kratzputz Jura farbig (HBW 100-70)</t>
  </si>
  <si>
    <t>HECK STR (Strukturputz) KC2 weiß</t>
  </si>
  <si>
    <t>HECK STR (Strukturputz) KC2 farbig (HBW 100-70)</t>
  </si>
  <si>
    <t>HECK STR (Strukturputz) KC3 weiß</t>
  </si>
  <si>
    <t>HECK STR (Strukturputz) KC3 farbig (HBW 100-70)</t>
  </si>
  <si>
    <t>HECK STR (Strukturputz) KC4 weiß</t>
  </si>
  <si>
    <t>HECK STR (Strukturputz) KC4 farbig (HBW 100-70)</t>
  </si>
  <si>
    <t>HECK STR (Strukturputz) R3 weiß</t>
  </si>
  <si>
    <t>HECK STR (Strukturputz) R3 farbig (HBW 100-70)</t>
  </si>
  <si>
    <t>HECK ED (Edel-Dekor) KC1,5 weiß</t>
  </si>
  <si>
    <t>HECK ED (Edel-Dekor) KC1,5 farbig (HBW 100-70)</t>
  </si>
  <si>
    <t>HECK ED (Edel-Dekor) KC2 weiß</t>
  </si>
  <si>
    <t>HECK ED (Edel-Dekor) KC3 weiß</t>
  </si>
  <si>
    <t>HECK ED (Edel-Dekor) KC3 farbig (HBW 100-70)</t>
  </si>
  <si>
    <t>HECK ED (Edel-Dekor) KC4 weiß</t>
  </si>
  <si>
    <t>HECK ED (Edel-Dekor) KC4 farbig (HBW 100-70)</t>
  </si>
  <si>
    <t>HECK ED (Edel-Dekor) R3 weiß</t>
  </si>
  <si>
    <t>HECK ED (Edel-Dekor) R3 farbig (HBW 100-70)</t>
  </si>
  <si>
    <t>HECK ED (Edel-Dekor) R4 weiß</t>
  </si>
  <si>
    <t>HECK ED (Edel-Dekor) R4 farbig (HBW 100-70)</t>
  </si>
  <si>
    <t>HECK ED (Edel-Dekor) Waschelputz fein weiß</t>
  </si>
  <si>
    <t>HECK ED (Edel-Dekor) Waschelputz fein farbig (HBW 100-70)</t>
  </si>
  <si>
    <t>HECK ED (Edel-Dekor) Waschelputz grob weiß</t>
  </si>
  <si>
    <t>HECK ED (Edel-Dekor) Waschelputz grob farbig (HBW 100-70)</t>
  </si>
  <si>
    <t>HECK SHP (Siliconharzputz) KC1 weiß</t>
  </si>
  <si>
    <t>HECK SHP (Siliconharzputz) KC1 farbig (HBW 100-70)</t>
  </si>
  <si>
    <t>HECK SHP (Siliconharzputz) KC1,5 weiß</t>
  </si>
  <si>
    <t>HECK SHP (Siliconharzputz) KC1,5 farbig (HBW 100-70)</t>
  </si>
  <si>
    <t>HECK SHP (Siliconharzputz) KC2 weiß</t>
  </si>
  <si>
    <t>HECK SHP (Siliconharzputz) KC2 farbig (HBW 100-70)</t>
  </si>
  <si>
    <t>HECK SHP (Siliconharzputz) KC3 weiß</t>
  </si>
  <si>
    <t>HECK SHP (Siliconharzputz) KC3 farbig (HBW 100-70)</t>
  </si>
  <si>
    <t>HECK SHP (Siliconharzputz) R2 weiß</t>
  </si>
  <si>
    <t>HECK SHP (Siliconharzputz) R2 farbig (HBW 100-70)</t>
  </si>
  <si>
    <t>HECK SHP (Siliconharzputz) R3 weiß</t>
  </si>
  <si>
    <t>HECK SHP (Siliconharzputz) R3 farbig (HBW 100-70)</t>
  </si>
  <si>
    <t>HECK SIP (Silikatputz) KC1 weiß</t>
  </si>
  <si>
    <t>HECK SIP (Silikatputz) KC1 farbig (HBW 100-70)</t>
  </si>
  <si>
    <t>HECK SIP (Silikatputz) KC2 weiß</t>
  </si>
  <si>
    <t>HECK SIP (Silikatputz) KC2 farbig (HBW 100-70)</t>
  </si>
  <si>
    <t>HECK SIP (Silikatputz) KC3 weiß</t>
  </si>
  <si>
    <t>HECK SIP (Silikatputz) KC3 farbig (HBW 100-70)</t>
  </si>
  <si>
    <t>HECK SIP (Silikatputz) R2 weiß</t>
  </si>
  <si>
    <t>HECK SIP (Silikatputz) R2 farbig (HBW 100-70)</t>
  </si>
  <si>
    <t>HECK SIP (Silikatputz) R3 weiß</t>
  </si>
  <si>
    <t>HECK SIP (Silikatputz) R3 farbig (HBW 100-70)</t>
  </si>
  <si>
    <t>Rajasil KFP WA (Kalkfeinputz Außen) weiß (5mm)</t>
  </si>
  <si>
    <t>Rajasil KFP WA (Kalkfeinputz Außen) farbig HBW 100-70 (5mm)</t>
  </si>
  <si>
    <t>HECK SHP 4S (Siliconharzputz 4S) KC1,5 weiß</t>
  </si>
  <si>
    <t>HECK SHP 4S (Siliconharzputz 4S) KC1,5 farbig (HBW 100-70)</t>
  </si>
  <si>
    <t>HECK SHP 4S (Siliconharzputz 4S) KC2 weiß</t>
  </si>
  <si>
    <t>HECK SHP 4S (Siliconharzputz 4S) KC2 farbig (HBW 100-70)</t>
  </si>
  <si>
    <t>HECK SHP 4S (Siliconharzputz 4S) KC3 weiß</t>
  </si>
  <si>
    <t>HECK SHP 4S (Siliconharzputz 4S) KC3 farbig (HBW 100-70)</t>
  </si>
  <si>
    <t>HECK SIF (Silikat-Fassadenfarbe) weiß</t>
  </si>
  <si>
    <t>HECK SIF (Silikat-Fassadenfarbe) farbig (HBW 100-70)</t>
  </si>
  <si>
    <t>HECK SILCO FF (Silicon-Fassadenfinish) weiß</t>
  </si>
  <si>
    <t>HECK SILCO FF (Silicon-Fassadenfinish) farbig (HBW 100-70)</t>
  </si>
  <si>
    <t>Rajasil KFP WA (Kalkfeinputz Außen) weiß
(5 mm)</t>
  </si>
  <si>
    <t>HECK AGG (Armierungsgewebe fein)</t>
  </si>
  <si>
    <t>Rajasil SPB (Spritzbewurf)</t>
  </si>
  <si>
    <t>Rajasil KFP WA (Kalkfeinputz Außen) weiß (5 mm)</t>
  </si>
  <si>
    <t>HECK ED (Edel-Dekor) KC2 farbig (HBW 100-70)</t>
  </si>
  <si>
    <t>HECK DP MIN 090 WA (Mineralischer Dämmputz Außen), 50 mm dick</t>
  </si>
  <si>
    <t>HECK K+A PLUS weiß 4 mm</t>
  </si>
  <si>
    <t>HECK K+A PLUS farbig (HBW 100-70) 4 mm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</si>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</sst>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#,##0.00\ \€"/>
    <numFmt numFmtId="167" formatCode="0\ &quot;Sack&quot;"/>
    <numFmt numFmtId="168" formatCode="0\ &quot;Rollen&quot;"/>
    <numFmt numFmtId="169" formatCode="0\ &quot;Gebinde&quot;"/>
    <numFmt numFmtId="170" formatCode="0\ &quot;Stück&quot;"/>
    <numFmt numFmtId="171" formatCode="0\ &quot;Karton&quot;"/>
  </numFmts>
  <fonts count="18" x14ac:knownFonts="1">
    <font>
      <sz val="10"/>
      <name val="Arial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9.5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/>
    </xf>
    <xf numFmtId="0" fontId="3" fillId="0" borderId="0" xfId="0" applyFont="1"/>
    <xf numFmtId="0" fontId="2" fillId="3" borderId="6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right" vertical="center"/>
    </xf>
    <xf numFmtId="1" fontId="2" fillId="3" borderId="9" xfId="0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2" fontId="3" fillId="0" borderId="10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right" vertical="center"/>
    </xf>
    <xf numFmtId="1" fontId="2" fillId="3" borderId="15" xfId="0" applyNumberFormat="1" applyFont="1" applyFill="1" applyBorder="1" applyAlignment="1">
      <alignment horizontal="left" vertical="center"/>
    </xf>
    <xf numFmtId="164" fontId="2" fillId="3" borderId="17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164" fontId="5" fillId="2" borderId="11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3" fillId="0" borderId="18" xfId="0" applyFont="1" applyBorder="1"/>
    <xf numFmtId="2" fontId="3" fillId="0" borderId="2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right" vertical="center"/>
    </xf>
    <xf numFmtId="1" fontId="3" fillId="0" borderId="23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right" vertical="center"/>
    </xf>
    <xf numFmtId="1" fontId="3" fillId="0" borderId="25" xfId="0" applyNumberFormat="1" applyFont="1" applyBorder="1" applyAlignment="1">
      <alignment horizontal="left" vertical="center"/>
    </xf>
    <xf numFmtId="164" fontId="3" fillId="0" borderId="17" xfId="1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2" fillId="0" borderId="0" xfId="0" applyFont="1"/>
    <xf numFmtId="0" fontId="3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6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1" fillId="0" borderId="0" xfId="0" applyFont="1"/>
    <xf numFmtId="1" fontId="3" fillId="0" borderId="2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165" fontId="3" fillId="0" borderId="28" xfId="0" applyNumberFormat="1" applyFont="1" applyBorder="1" applyAlignment="1">
      <alignment horizontal="right" vertical="center" wrapText="1"/>
    </xf>
    <xf numFmtId="165" fontId="3" fillId="0" borderId="7" xfId="0" applyNumberFormat="1" applyFont="1" applyBorder="1" applyAlignment="1">
      <alignment horizontal="right" vertical="center"/>
    </xf>
    <xf numFmtId="165" fontId="2" fillId="3" borderId="7" xfId="0" applyNumberFormat="1" applyFont="1" applyFill="1" applyBorder="1" applyAlignment="1">
      <alignment vertical="center"/>
    </xf>
    <xf numFmtId="165" fontId="2" fillId="3" borderId="13" xfId="0" applyNumberFormat="1" applyFont="1" applyFill="1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0" fontId="9" fillId="0" borderId="0" xfId="0" applyFont="1" applyAlignment="1">
      <alignment horizontal="left"/>
    </xf>
    <xf numFmtId="0" fontId="17" fillId="0" borderId="0" xfId="0" applyFont="1"/>
    <xf numFmtId="0" fontId="3" fillId="4" borderId="2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9" xfId="1" applyNumberFormat="1" applyFont="1" applyBorder="1" applyAlignment="1">
      <alignment horizontal="center" vertical="center"/>
    </xf>
    <xf numFmtId="2" fontId="3" fillId="0" borderId="30" xfId="1" applyNumberFormat="1" applyFont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5" fillId="5" borderId="28" xfId="0" applyFont="1" applyFill="1" applyBorder="1" applyAlignment="1">
      <alignment horizontal="right" vertical="center" wrapText="1"/>
    </xf>
    <xf numFmtId="164" fontId="3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3" borderId="37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2" fontId="14" fillId="0" borderId="8" xfId="0" applyNumberFormat="1" applyFon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  <xf numFmtId="7" fontId="15" fillId="0" borderId="7" xfId="1" applyNumberFormat="1" applyFont="1" applyBorder="1" applyAlignment="1">
      <alignment horizontal="right"/>
    </xf>
    <xf numFmtId="7" fontId="0" fillId="0" borderId="8" xfId="0" applyNumberFormat="1" applyBorder="1" applyAlignment="1">
      <alignment horizontal="right"/>
    </xf>
    <xf numFmtId="2" fontId="14" fillId="0" borderId="7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166" fontId="15" fillId="0" borderId="7" xfId="1" applyNumberFormat="1" applyFont="1" applyBorder="1" applyAlignment="1">
      <alignment horizontal="right" vertical="center"/>
    </xf>
    <xf numFmtId="166" fontId="15" fillId="0" borderId="8" xfId="1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70" fontId="3" fillId="0" borderId="7" xfId="0" applyNumberFormat="1" applyFont="1" applyBorder="1" applyAlignment="1">
      <alignment horizontal="right"/>
    </xf>
    <xf numFmtId="170" fontId="3" fillId="0" borderId="8" xfId="0" applyNumberFormat="1" applyFont="1" applyBorder="1" applyAlignment="1">
      <alignment horizontal="right"/>
    </xf>
    <xf numFmtId="171" fontId="3" fillId="0" borderId="7" xfId="0" applyNumberFormat="1" applyFont="1" applyBorder="1" applyAlignment="1">
      <alignment horizontal="right"/>
    </xf>
    <xf numFmtId="171" fontId="3" fillId="0" borderId="8" xfId="0" applyNumberFormat="1" applyFont="1" applyBorder="1" applyAlignment="1">
      <alignment horizontal="right"/>
    </xf>
    <xf numFmtId="166" fontId="10" fillId="0" borderId="7" xfId="0" applyNumberFormat="1" applyFont="1" applyBorder="1" applyAlignment="1">
      <alignment horizontal="right"/>
    </xf>
    <xf numFmtId="166" fontId="10" fillId="0" borderId="8" xfId="0" applyNumberFormat="1" applyFont="1" applyBorder="1" applyAlignment="1">
      <alignment horizontal="right"/>
    </xf>
    <xf numFmtId="169" fontId="3" fillId="0" borderId="7" xfId="0" applyNumberFormat="1" applyFont="1" applyBorder="1" applyAlignment="1">
      <alignment horizontal="right"/>
    </xf>
    <xf numFmtId="169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167" fontId="3" fillId="0" borderId="7" xfId="0" applyNumberFormat="1" applyFont="1" applyBorder="1" applyAlignment="1">
      <alignment horizontal="right"/>
    </xf>
    <xf numFmtId="167" fontId="3" fillId="0" borderId="8" xfId="0" applyNumberFormat="1" applyFont="1" applyBorder="1" applyAlignment="1">
      <alignment horizontal="right"/>
    </xf>
    <xf numFmtId="168" fontId="3" fillId="0" borderId="7" xfId="0" applyNumberFormat="1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5" borderId="37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1" fontId="3" fillId="0" borderId="40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left" vertical="center"/>
    </xf>
    <xf numFmtId="166" fontId="3" fillId="0" borderId="5" xfId="1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right" vertical="center"/>
    </xf>
    <xf numFmtId="1" fontId="3" fillId="0" borderId="41" xfId="0" applyNumberFormat="1" applyFont="1" applyBorder="1" applyAlignment="1">
      <alignment horizontal="left" vertical="center"/>
    </xf>
    <xf numFmtId="166" fontId="3" fillId="0" borderId="42" xfId="1" applyNumberFormat="1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showGridLines="0" topLeftCell="A18" workbookViewId="0">
      <selection activeCell="A45" sqref="A45:A53"/>
    </sheetView>
  </sheetViews>
  <sheetFormatPr baseColWidth="10" defaultRowHeight="12.75" x14ac:dyDescent="0.2"/>
  <cols>
    <col min="1" max="1" width="30.28515625" customWidth="1"/>
    <col min="2" max="2" width="5.7109375" customWidth="1"/>
    <col min="3" max="3" width="4.7109375" customWidth="1"/>
    <col min="4" max="4" width="4.2851562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2" ht="14.1" customHeight="1" x14ac:dyDescent="0.2">
      <c r="A1" s="36"/>
    </row>
    <row r="2" spans="1:12" s="1" customFormat="1" ht="14.1" customHeight="1" x14ac:dyDescent="0.25">
      <c r="A2" s="37"/>
      <c r="B2" s="38"/>
      <c r="C2" s="38"/>
      <c r="D2" s="38"/>
      <c r="E2" s="38"/>
      <c r="F2" s="38"/>
      <c r="G2" s="39"/>
      <c r="H2" s="39"/>
      <c r="I2" s="39"/>
      <c r="J2" s="39"/>
      <c r="K2" s="39"/>
    </row>
    <row r="3" spans="1:12" s="1" customFormat="1" ht="14.1" customHeight="1" x14ac:dyDescent="0.25">
      <c r="A3" s="37"/>
      <c r="B3" s="38"/>
      <c r="C3" s="38"/>
      <c r="D3" s="38"/>
      <c r="E3" s="38"/>
      <c r="F3" s="38"/>
      <c r="G3" s="39"/>
      <c r="H3" s="39"/>
      <c r="I3" s="39"/>
      <c r="J3" s="39"/>
      <c r="K3" s="39"/>
    </row>
    <row r="4" spans="1:12" s="1" customFormat="1" ht="14.1" customHeight="1" x14ac:dyDescent="0.25">
      <c r="A4" s="37"/>
      <c r="B4" s="38"/>
      <c r="C4" s="38"/>
      <c r="D4" s="38"/>
      <c r="E4" s="38"/>
      <c r="F4" s="38"/>
      <c r="G4" s="39"/>
      <c r="H4" s="39"/>
      <c r="I4" s="39"/>
      <c r="J4" s="39"/>
      <c r="K4" s="39"/>
    </row>
    <row r="5" spans="1:12" s="1" customFormat="1" ht="14.1" customHeight="1" thickBot="1" x14ac:dyDescent="0.25">
      <c r="A5" s="90"/>
      <c r="B5" s="91"/>
      <c r="C5" s="40"/>
      <c r="D5" s="40"/>
      <c r="E5" s="40"/>
      <c r="F5" s="40"/>
      <c r="G5" s="40"/>
      <c r="H5" s="40"/>
      <c r="I5" s="40"/>
      <c r="J5" s="40"/>
      <c r="K5"/>
    </row>
    <row r="6" spans="1:12" s="1" customFormat="1" ht="24" customHeight="1" x14ac:dyDescent="0.2">
      <c r="A6" s="107" t="s">
        <v>42</v>
      </c>
      <c r="B6" s="109" t="s">
        <v>7</v>
      </c>
      <c r="C6" s="110"/>
      <c r="D6" s="113" t="s">
        <v>8</v>
      </c>
      <c r="E6" s="114"/>
      <c r="F6" s="117" t="s">
        <v>136</v>
      </c>
      <c r="G6" s="133" t="s">
        <v>36</v>
      </c>
      <c r="H6" s="135" t="s">
        <v>9</v>
      </c>
      <c r="I6" s="131" t="s">
        <v>10</v>
      </c>
      <c r="J6" s="132"/>
      <c r="K6" s="41" t="s">
        <v>11</v>
      </c>
    </row>
    <row r="7" spans="1:12" s="1" customFormat="1" ht="24" customHeight="1" x14ac:dyDescent="0.2">
      <c r="A7" s="108"/>
      <c r="B7" s="111"/>
      <c r="C7" s="112"/>
      <c r="D7" s="115"/>
      <c r="E7" s="116"/>
      <c r="F7" s="118"/>
      <c r="G7" s="134"/>
      <c r="H7" s="136"/>
      <c r="I7" s="42" t="s">
        <v>12</v>
      </c>
      <c r="J7" s="5" t="s">
        <v>1</v>
      </c>
      <c r="K7" s="43">
        <v>0</v>
      </c>
    </row>
    <row r="8" spans="1:12" s="1" customFormat="1" ht="24" customHeight="1" x14ac:dyDescent="0.2">
      <c r="A8" s="92" t="s">
        <v>40</v>
      </c>
      <c r="B8" s="84">
        <v>1.1000000000000001</v>
      </c>
      <c r="C8" s="8" t="s">
        <v>17</v>
      </c>
      <c r="D8" s="81">
        <v>0</v>
      </c>
      <c r="E8" s="2" t="s">
        <v>0</v>
      </c>
      <c r="F8" s="95">
        <f>VLOOKUP(A8,'Listen Welnet'!A2:C3,3,0)</f>
        <v>21.84</v>
      </c>
      <c r="G8" s="82">
        <f>SUM(F8-F8*D8/100)</f>
        <v>21.84</v>
      </c>
      <c r="H8" s="13">
        <f>SUM(B8*G8)</f>
        <v>24.024000000000001</v>
      </c>
      <c r="I8" s="166">
        <v>16</v>
      </c>
      <c r="J8" s="167" t="s">
        <v>1</v>
      </c>
      <c r="K8" s="168">
        <f>SUM(H8+H9+(I8*K7))</f>
        <v>30.804000000000002</v>
      </c>
    </row>
    <row r="9" spans="1:12" s="1" customFormat="1" ht="24" customHeight="1" x14ac:dyDescent="0.2">
      <c r="A9" s="78" t="s">
        <v>39</v>
      </c>
      <c r="B9" s="84">
        <v>6</v>
      </c>
      <c r="C9" s="79" t="s">
        <v>19</v>
      </c>
      <c r="D9" s="81" t="str">
        <f>REPT(D8,1)</f>
        <v>0</v>
      </c>
      <c r="E9" s="2" t="s">
        <v>0</v>
      </c>
      <c r="F9" s="95">
        <v>1.1299999999999999</v>
      </c>
      <c r="G9" s="82">
        <f>SUM(F9-F9*D9/100)</f>
        <v>1.1299999999999999</v>
      </c>
      <c r="H9" s="13">
        <f>SUM(B9*G9)</f>
        <v>6.7799999999999994</v>
      </c>
      <c r="I9" s="169"/>
      <c r="J9" s="170"/>
      <c r="K9" s="171"/>
    </row>
    <row r="10" spans="1:12" s="105" customFormat="1" ht="42" customHeight="1" x14ac:dyDescent="0.2">
      <c r="A10" s="7" t="s">
        <v>130</v>
      </c>
      <c r="B10" s="85">
        <v>20</v>
      </c>
      <c r="C10" s="8" t="s">
        <v>3</v>
      </c>
      <c r="D10" s="81" t="str">
        <f>REPT(D8,1)</f>
        <v>0</v>
      </c>
      <c r="E10" s="2" t="s">
        <v>0</v>
      </c>
      <c r="F10" s="96">
        <v>3.09</v>
      </c>
      <c r="G10" s="3">
        <f>F10-F10*D10/100</f>
        <v>3.09</v>
      </c>
      <c r="H10" s="4">
        <f>B10*G10</f>
        <v>61.8</v>
      </c>
      <c r="I10" s="10">
        <v>32</v>
      </c>
      <c r="J10" s="5" t="s">
        <v>1</v>
      </c>
      <c r="K10" s="6">
        <f>SUM(H10+(I10*K7))</f>
        <v>61.8</v>
      </c>
    </row>
    <row r="11" spans="1:12" s="105" customFormat="1" ht="30" customHeight="1" x14ac:dyDescent="0.2">
      <c r="A11" s="93" t="s">
        <v>128</v>
      </c>
      <c r="B11" s="85">
        <f>VLOOKUP(A11,'Listen Welnet'!A94:B95,2,0)</f>
        <v>6</v>
      </c>
      <c r="C11" s="8" t="s">
        <v>3</v>
      </c>
      <c r="D11" s="81" t="str">
        <f>REPT(D8,1)</f>
        <v>0</v>
      </c>
      <c r="E11" s="11" t="s">
        <v>0</v>
      </c>
      <c r="F11" s="97">
        <f>VLOOKUP(A11,'Listen Welnet'!A94:C95,3,0)</f>
        <v>2.4500000000000002</v>
      </c>
      <c r="G11" s="12">
        <f>F11-F11*D11/100</f>
        <v>2.4500000000000002</v>
      </c>
      <c r="H11" s="13">
        <f>B11*G11</f>
        <v>14.700000000000001</v>
      </c>
      <c r="I11" s="10">
        <v>13</v>
      </c>
      <c r="J11" s="14" t="s">
        <v>1</v>
      </c>
      <c r="K11" s="6">
        <f>SUM(H11+(I11*K7))</f>
        <v>14.700000000000001</v>
      </c>
      <c r="L11" s="106"/>
    </row>
    <row r="12" spans="1:12" s="1" customFormat="1" x14ac:dyDescent="0.2">
      <c r="A12" s="16" t="s">
        <v>4</v>
      </c>
      <c r="B12" s="86"/>
      <c r="C12" s="17"/>
      <c r="D12" s="18"/>
      <c r="E12" s="17"/>
      <c r="F12" s="98"/>
      <c r="G12" s="19"/>
      <c r="H12" s="20">
        <f>ROUND(SUM(H8:H11),2)</f>
        <v>107.3</v>
      </c>
      <c r="I12" s="21"/>
      <c r="J12" s="22"/>
      <c r="K12" s="23">
        <f>ROUND(SUM(K8:K11),2)</f>
        <v>107.3</v>
      </c>
    </row>
    <row r="13" spans="1:12" s="1" customFormat="1" ht="25.5" x14ac:dyDescent="0.2">
      <c r="A13" s="93" t="s">
        <v>46</v>
      </c>
      <c r="B13" s="26">
        <f>VLOOKUP(A13,'Listen Welnet'!A:B,2,0)</f>
        <v>22</v>
      </c>
      <c r="C13" s="8" t="s">
        <v>3</v>
      </c>
      <c r="D13" s="9" t="str">
        <f>REPT(D8,1)</f>
        <v>0</v>
      </c>
      <c r="E13" s="2" t="s">
        <v>0</v>
      </c>
      <c r="F13" s="96">
        <f>VLOOKUP(A13,'Listen Welnet'!A:C,3,0)</f>
        <v>2.11</v>
      </c>
      <c r="G13" s="3">
        <f>F13-F13*D13/100</f>
        <v>2.11</v>
      </c>
      <c r="H13" s="25">
        <f>PRODUCT(B13,G13)</f>
        <v>46.419999999999995</v>
      </c>
      <c r="I13" s="10">
        <f>VLOOKUP(A13,'Listen Welnet'!A:E,5,0)</f>
        <v>27</v>
      </c>
      <c r="J13" s="5" t="s">
        <v>1</v>
      </c>
      <c r="K13" s="6">
        <f>SUM(H13+(I13*K7))</f>
        <v>46.419999999999995</v>
      </c>
    </row>
    <row r="14" spans="1:12" s="1" customFormat="1" x14ac:dyDescent="0.2">
      <c r="A14" s="16" t="s">
        <v>5</v>
      </c>
      <c r="B14" s="86"/>
      <c r="C14" s="17"/>
      <c r="D14" s="18"/>
      <c r="E14" s="17"/>
      <c r="F14" s="98"/>
      <c r="G14" s="19"/>
      <c r="H14" s="20">
        <f>ROUND(SUM(H12:H13),2)</f>
        <v>153.72</v>
      </c>
      <c r="I14" s="21"/>
      <c r="J14" s="22"/>
      <c r="K14" s="23">
        <f>ROUND(SUM(K12:K13),2)</f>
        <v>153.72</v>
      </c>
    </row>
    <row r="15" spans="1:12" s="1" customFormat="1" ht="38.25" x14ac:dyDescent="0.2">
      <c r="A15" s="94" t="s">
        <v>124</v>
      </c>
      <c r="B15" s="26">
        <f>VLOOKUP(A15,'Listen Welnet'!A88:B91,2,0)</f>
        <v>0.4</v>
      </c>
      <c r="C15" s="8" t="s">
        <v>2</v>
      </c>
      <c r="D15" s="9" t="str">
        <f>REPT(D8,1)</f>
        <v>0</v>
      </c>
      <c r="E15" s="2" t="s">
        <v>0</v>
      </c>
      <c r="F15" s="96">
        <f>VLOOKUP(A15,'Listen Welnet'!A:C,3,0)</f>
        <v>27.08</v>
      </c>
      <c r="G15" s="3">
        <f>F15-F15*D15/100</f>
        <v>27.08</v>
      </c>
      <c r="H15" s="25">
        <f>PRODUCT(B15,G15)</f>
        <v>10.832000000000001</v>
      </c>
      <c r="I15" s="10">
        <v>11</v>
      </c>
      <c r="J15" s="5" t="s">
        <v>1</v>
      </c>
      <c r="K15" s="6">
        <f>SUM(H15+(I15*K7))</f>
        <v>10.832000000000001</v>
      </c>
    </row>
    <row r="16" spans="1:12" s="1" customFormat="1" ht="26.25" thickBot="1" x14ac:dyDescent="0.25">
      <c r="A16" s="27" t="s">
        <v>6</v>
      </c>
      <c r="B16" s="87"/>
      <c r="C16" s="29"/>
      <c r="D16" s="28"/>
      <c r="E16" s="29"/>
      <c r="F16" s="30"/>
      <c r="G16" s="31"/>
      <c r="H16" s="32">
        <f>ROUND(SUM(H14:H15),2)</f>
        <v>164.55</v>
      </c>
      <c r="I16" s="33">
        <f>SUM(I8:I15)</f>
        <v>99</v>
      </c>
      <c r="J16" s="34" t="s">
        <v>1</v>
      </c>
      <c r="K16" s="35">
        <f>ROUND(SUM(K14+K15),2)</f>
        <v>164.55</v>
      </c>
    </row>
    <row r="17" spans="1:11" ht="13.5" thickBot="1" x14ac:dyDescent="0.25"/>
    <row r="18" spans="1:11" ht="24" customHeight="1" x14ac:dyDescent="0.2">
      <c r="A18" s="44" t="s">
        <v>14</v>
      </c>
      <c r="B18" s="45"/>
      <c r="C18" s="46"/>
      <c r="D18" s="46"/>
      <c r="E18" s="46"/>
      <c r="F18" s="46"/>
      <c r="G18" s="47"/>
      <c r="H18" s="47"/>
      <c r="I18" s="75" t="s">
        <v>12</v>
      </c>
      <c r="J18" s="48" t="s">
        <v>13</v>
      </c>
      <c r="K18" s="49"/>
    </row>
    <row r="19" spans="1:11" ht="24" customHeight="1" x14ac:dyDescent="0.2">
      <c r="A19" s="7" t="s">
        <v>34</v>
      </c>
      <c r="B19" s="24">
        <v>1</v>
      </c>
      <c r="C19" s="8" t="s">
        <v>15</v>
      </c>
      <c r="D19" s="9" t="str">
        <f>REPT(D8,1)</f>
        <v>0</v>
      </c>
      <c r="E19" s="8" t="s">
        <v>0</v>
      </c>
      <c r="F19" s="96">
        <v>5.2</v>
      </c>
      <c r="G19" s="3">
        <f>F19-F19*D19/100</f>
        <v>5.2</v>
      </c>
      <c r="H19" s="50">
        <f>PRODUCT(B19,G19)</f>
        <v>5.2</v>
      </c>
      <c r="I19" s="52">
        <v>5</v>
      </c>
      <c r="J19" s="51" t="s">
        <v>16</v>
      </c>
      <c r="K19" s="6">
        <f>SUM(H19+(I19*K7))</f>
        <v>5.2</v>
      </c>
    </row>
    <row r="20" spans="1:11" ht="27.75" customHeight="1" x14ac:dyDescent="0.2">
      <c r="A20" s="7" t="s">
        <v>126</v>
      </c>
      <c r="B20" s="24">
        <v>1.1000000000000001</v>
      </c>
      <c r="C20" s="8" t="s">
        <v>17</v>
      </c>
      <c r="D20" s="9" t="str">
        <f>REPT(D8,1)</f>
        <v>0</v>
      </c>
      <c r="E20" s="8" t="s">
        <v>0</v>
      </c>
      <c r="F20" s="96">
        <v>2.5</v>
      </c>
      <c r="G20" s="3">
        <f>F20-F20*D20/100</f>
        <v>2.5</v>
      </c>
      <c r="H20" s="50">
        <f>PRODUCT(B20,G20)</f>
        <v>2.75</v>
      </c>
      <c r="I20" s="52">
        <v>6</v>
      </c>
      <c r="J20" s="53" t="s">
        <v>1</v>
      </c>
      <c r="K20" s="6">
        <f>SUM(H20+(I20*K7))</f>
        <v>2.75</v>
      </c>
    </row>
    <row r="21" spans="1:11" ht="24" customHeight="1" x14ac:dyDescent="0.2">
      <c r="A21" s="7" t="s">
        <v>33</v>
      </c>
      <c r="B21" s="24">
        <v>1</v>
      </c>
      <c r="C21" s="8" t="s">
        <v>19</v>
      </c>
      <c r="D21" s="9" t="str">
        <f>REPT(D8,1)</f>
        <v>0</v>
      </c>
      <c r="E21" s="8" t="s">
        <v>0</v>
      </c>
      <c r="F21" s="96">
        <v>2.33</v>
      </c>
      <c r="G21" s="3">
        <f>F21-F21*D21/100</f>
        <v>2.33</v>
      </c>
      <c r="H21" s="50">
        <f>PRODUCT(B21,G21)</f>
        <v>2.33</v>
      </c>
      <c r="I21" s="52">
        <v>2</v>
      </c>
      <c r="J21" s="53" t="s">
        <v>20</v>
      </c>
      <c r="K21" s="6">
        <f>SUM(H21+(I21*K7))</f>
        <v>2.33</v>
      </c>
    </row>
    <row r="22" spans="1:11" ht="24" customHeight="1" thickBot="1" x14ac:dyDescent="0.25">
      <c r="A22" s="54" t="s">
        <v>21</v>
      </c>
      <c r="B22" s="55">
        <v>1.1000000000000001</v>
      </c>
      <c r="C22" s="56" t="s">
        <v>15</v>
      </c>
      <c r="D22" s="57" t="str">
        <f>REPT(D8,1)</f>
        <v>0</v>
      </c>
      <c r="E22" s="56" t="s">
        <v>0</v>
      </c>
      <c r="F22" s="99">
        <v>8.69</v>
      </c>
      <c r="G22" s="58">
        <f>F22-F22*D22/100</f>
        <v>8.69</v>
      </c>
      <c r="H22" s="59">
        <f>PRODUCT(B22,G22)</f>
        <v>9.5590000000000011</v>
      </c>
      <c r="I22" s="60">
        <v>1</v>
      </c>
      <c r="J22" s="61" t="s">
        <v>1</v>
      </c>
      <c r="K22" s="62">
        <f>SUM(H22+(I22*K7))</f>
        <v>9.5590000000000011</v>
      </c>
    </row>
    <row r="23" spans="1:11" ht="12.75" customHeight="1" x14ac:dyDescent="0.2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12.75" customHeight="1" x14ac:dyDescent="0.2">
      <c r="A24" s="65" t="s">
        <v>22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12.75" customHeight="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ht="12.75" customHeight="1" x14ac:dyDescent="0.2">
      <c r="A26" s="66" t="s">
        <v>23</v>
      </c>
      <c r="B26" s="125">
        <v>0</v>
      </c>
      <c r="C26" s="126"/>
      <c r="D26" s="127" t="s">
        <v>17</v>
      </c>
      <c r="E26" s="128"/>
      <c r="F26" s="129">
        <f>SUM((H20+H22+H16)*B26)</f>
        <v>0</v>
      </c>
      <c r="G26" s="130"/>
      <c r="H26" s="15"/>
      <c r="I26" s="15"/>
      <c r="J26" s="15"/>
      <c r="K26" s="15"/>
    </row>
    <row r="27" spans="1:11" ht="12.75" customHeight="1" x14ac:dyDescent="0.2">
      <c r="A27" s="66" t="s">
        <v>24</v>
      </c>
      <c r="B27" s="125">
        <v>0</v>
      </c>
      <c r="C27" s="126"/>
      <c r="D27" s="127" t="s">
        <v>25</v>
      </c>
      <c r="E27" s="128"/>
      <c r="F27" s="129">
        <f>SUM(H19*B27)</f>
        <v>0</v>
      </c>
      <c r="G27" s="130"/>
      <c r="H27" s="15"/>
      <c r="I27" s="15"/>
      <c r="J27" s="15"/>
      <c r="K27" s="15"/>
    </row>
    <row r="28" spans="1:11" ht="12.75" customHeight="1" x14ac:dyDescent="0.2">
      <c r="A28" s="67" t="s">
        <v>18</v>
      </c>
      <c r="B28" s="119">
        <v>0</v>
      </c>
      <c r="C28" s="120"/>
      <c r="D28" s="121" t="s">
        <v>26</v>
      </c>
      <c r="E28" s="122"/>
      <c r="F28" s="123">
        <f>SUM(H21*B28)</f>
        <v>0</v>
      </c>
      <c r="G28" s="124"/>
      <c r="H28" s="15"/>
      <c r="I28" s="15"/>
      <c r="J28" s="15"/>
      <c r="K28" s="15"/>
    </row>
    <row r="29" spans="1:11" ht="12.75" customHeight="1" x14ac:dyDescent="0.2">
      <c r="A29" s="68"/>
      <c r="B29" s="68"/>
      <c r="C29" s="63"/>
      <c r="D29" s="63"/>
      <c r="E29" s="63"/>
      <c r="F29" s="144">
        <f>SUM(F26:G28)</f>
        <v>0</v>
      </c>
      <c r="G29" s="145"/>
      <c r="H29" s="15"/>
      <c r="I29" s="15"/>
      <c r="J29" s="15"/>
      <c r="K29" s="15"/>
    </row>
    <row r="30" spans="1:11" ht="12.75" customHeight="1" x14ac:dyDescent="0.2">
      <c r="A30" s="69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2.75" customHeight="1" x14ac:dyDescent="0.2">
      <c r="A31" s="70" t="s">
        <v>27</v>
      </c>
      <c r="B31" s="71"/>
      <c r="C31" s="15"/>
      <c r="D31" s="15"/>
      <c r="E31" s="15"/>
      <c r="F31" s="72"/>
      <c r="G31" s="72"/>
      <c r="H31" s="63"/>
      <c r="I31" s="63"/>
      <c r="J31" s="63"/>
      <c r="K31" s="63"/>
    </row>
    <row r="32" spans="1:11" ht="12.75" customHeight="1" x14ac:dyDescent="0.2">
      <c r="A32" s="71"/>
      <c r="B32" s="71"/>
      <c r="C32" s="15"/>
      <c r="D32" s="15"/>
      <c r="E32" s="15"/>
      <c r="F32" s="72"/>
      <c r="G32" s="72"/>
      <c r="H32" s="63"/>
      <c r="I32" s="63"/>
      <c r="J32" s="63"/>
      <c r="K32" s="63"/>
    </row>
    <row r="33" spans="1:16" ht="12.75" customHeight="1" x14ac:dyDescent="0.2">
      <c r="A33" s="137" t="str">
        <f>A8</f>
        <v>HECK Dämmputzträgermatte "Welnet"      30 mm</v>
      </c>
      <c r="B33" s="138"/>
      <c r="C33" s="138"/>
      <c r="D33" s="138"/>
      <c r="E33" s="139"/>
      <c r="F33" s="140">
        <f>ROUNDUP(((B8*B26)/2.1),0)</f>
        <v>0</v>
      </c>
      <c r="G33" s="141"/>
      <c r="H33" s="63"/>
      <c r="I33" s="63"/>
      <c r="J33" s="63"/>
      <c r="K33" s="63"/>
    </row>
    <row r="34" spans="1:16" x14ac:dyDescent="0.2">
      <c r="A34" s="137" t="s">
        <v>39</v>
      </c>
      <c r="B34" s="138"/>
      <c r="C34" s="138"/>
      <c r="D34" s="138"/>
      <c r="E34" s="139"/>
      <c r="F34" s="142">
        <f>ROUNDUP((B9*B26)/250,0)</f>
        <v>0</v>
      </c>
      <c r="G34" s="143"/>
      <c r="H34" s="63"/>
      <c r="I34" s="63"/>
      <c r="J34" s="63"/>
      <c r="K34" s="63"/>
      <c r="L34" s="1"/>
      <c r="M34" s="1"/>
      <c r="N34" s="1"/>
      <c r="O34" s="1"/>
      <c r="P34" s="1"/>
    </row>
    <row r="35" spans="1:16" ht="12.75" customHeight="1" x14ac:dyDescent="0.2">
      <c r="A35" s="151" t="str">
        <f>A10</f>
        <v>HECK DP MIN 090 WA (Mineralischer Dämmputz Außen), 50 mm dick</v>
      </c>
      <c r="B35" s="152"/>
      <c r="C35" s="152"/>
      <c r="D35" s="152"/>
      <c r="E35" s="153"/>
      <c r="F35" s="154">
        <f>ROUNDUP(((B10*B26)/34),0)</f>
        <v>0</v>
      </c>
      <c r="G35" s="155"/>
      <c r="H35" s="63"/>
      <c r="I35" s="63"/>
      <c r="J35" s="63"/>
      <c r="K35" s="63"/>
      <c r="L35" s="1"/>
      <c r="M35" s="1"/>
      <c r="N35" s="1"/>
      <c r="O35" s="1"/>
      <c r="P35" s="1"/>
    </row>
    <row r="36" spans="1:16" ht="12.75" customHeight="1" x14ac:dyDescent="0.2">
      <c r="A36" s="137" t="str">
        <f>A11</f>
        <v>Rajasil KFP WA (Kalkfeinputz Außen) weiß (5 mm)</v>
      </c>
      <c r="B36" s="138"/>
      <c r="C36" s="138"/>
      <c r="D36" s="138"/>
      <c r="E36" s="139"/>
      <c r="F36" s="154">
        <f>VLOOKUP(A36,'Listen Welnet'!A94:D95,4,0)</f>
        <v>0</v>
      </c>
      <c r="G36" s="155"/>
      <c r="H36" s="63"/>
      <c r="I36" s="63"/>
      <c r="J36" s="63"/>
      <c r="K36" s="63"/>
      <c r="L36" s="1"/>
      <c r="M36" s="1"/>
      <c r="N36" s="1"/>
      <c r="O36" s="1"/>
      <c r="P36" s="1"/>
    </row>
    <row r="37" spans="1:16" ht="12.75" customHeight="1" x14ac:dyDescent="0.2">
      <c r="A37" s="137" t="str">
        <f>A13</f>
        <v>Rajasil EP WD (Edelputz WD) Kratzputz mittel weiß</v>
      </c>
      <c r="B37" s="138"/>
      <c r="C37" s="138"/>
      <c r="D37" s="138"/>
      <c r="E37" s="139"/>
      <c r="F37" s="146">
        <f>VLOOKUP(A37,'Listen Welnet'!A:D,4,0)</f>
        <v>0</v>
      </c>
      <c r="G37" s="147"/>
      <c r="L37" s="1"/>
      <c r="M37" s="1"/>
      <c r="N37" s="1"/>
      <c r="O37" s="1"/>
      <c r="P37" s="1"/>
    </row>
    <row r="38" spans="1:16" ht="12.75" customHeight="1" x14ac:dyDescent="0.2">
      <c r="A38" s="137" t="str">
        <f>A15</f>
        <v>HECK SILCO FF (Silicon-Fassadenfinish) farbig (HBW 100-70)</v>
      </c>
      <c r="B38" s="138"/>
      <c r="C38" s="138"/>
      <c r="D38" s="138"/>
      <c r="E38" s="139"/>
      <c r="F38" s="146">
        <f>VLOOKUP(A38,'Listen Welnet'!A:D,4,0)</f>
        <v>0</v>
      </c>
      <c r="G38" s="147"/>
      <c r="L38" s="1"/>
      <c r="M38" s="1"/>
      <c r="N38" s="1"/>
      <c r="O38" s="1"/>
      <c r="P38" s="1"/>
    </row>
    <row r="39" spans="1:16" ht="12.75" customHeight="1" x14ac:dyDescent="0.2">
      <c r="A39" s="148" t="s">
        <v>35</v>
      </c>
      <c r="B39" s="149"/>
      <c r="C39" s="149"/>
      <c r="D39" s="149"/>
      <c r="E39" s="150"/>
      <c r="F39" s="140">
        <f>ROUNDUP(((B27*B19)/2.4),0)</f>
        <v>0</v>
      </c>
      <c r="G39" s="141"/>
    </row>
    <row r="40" spans="1:16" ht="12.75" customHeight="1" x14ac:dyDescent="0.2">
      <c r="A40" s="148" t="s">
        <v>126</v>
      </c>
      <c r="B40" s="149"/>
      <c r="C40" s="149"/>
      <c r="D40" s="149"/>
      <c r="E40" s="150"/>
      <c r="F40" s="156">
        <f>ROUNDUP(((B26*B20)/55),0)</f>
        <v>0</v>
      </c>
      <c r="G40" s="157"/>
    </row>
    <row r="41" spans="1:16" x14ac:dyDescent="0.2">
      <c r="A41" s="148" t="s">
        <v>33</v>
      </c>
      <c r="B41" s="149"/>
      <c r="C41" s="149"/>
      <c r="D41" s="149"/>
      <c r="E41" s="150"/>
      <c r="F41" s="142">
        <f>ROUNDUP(((B21*B28)/100),0)</f>
        <v>0</v>
      </c>
      <c r="G41" s="143"/>
    </row>
    <row r="42" spans="1:16" x14ac:dyDescent="0.2">
      <c r="A42" s="148" t="s">
        <v>21</v>
      </c>
      <c r="B42" s="149"/>
      <c r="C42" s="149"/>
      <c r="D42" s="149"/>
      <c r="E42" s="150"/>
      <c r="F42" s="156">
        <f>ROUNDUP(((B26*B22)/33),0)</f>
        <v>0</v>
      </c>
      <c r="G42" s="157"/>
    </row>
    <row r="43" spans="1:16" x14ac:dyDescent="0.2">
      <c r="A43" s="73"/>
      <c r="B43" s="36"/>
      <c r="F43" s="74"/>
      <c r="G43" s="74"/>
    </row>
    <row r="44" spans="1:16" x14ac:dyDescent="0.2">
      <c r="A44" s="73"/>
      <c r="B44" s="36"/>
    </row>
    <row r="45" spans="1:16" x14ac:dyDescent="0.2">
      <c r="A45" s="68" t="s">
        <v>133</v>
      </c>
      <c r="B45" s="77"/>
      <c r="C45" s="77"/>
      <c r="D45" s="77"/>
      <c r="E45" s="77"/>
      <c r="F45" s="77"/>
      <c r="G45" s="77"/>
    </row>
    <row r="46" spans="1:16" x14ac:dyDescent="0.2">
      <c r="A46" s="68" t="s">
        <v>134</v>
      </c>
      <c r="B46" s="76"/>
      <c r="C46" s="77"/>
      <c r="D46" s="77"/>
      <c r="E46" s="77"/>
      <c r="F46" s="77"/>
      <c r="G46" s="77"/>
    </row>
    <row r="47" spans="1:16" x14ac:dyDescent="0.2">
      <c r="A47" s="68" t="s">
        <v>135</v>
      </c>
      <c r="B47" s="76"/>
      <c r="C47" s="77"/>
      <c r="D47" s="77"/>
      <c r="E47" s="77"/>
      <c r="F47" s="77"/>
      <c r="G47" s="77"/>
    </row>
    <row r="48" spans="1:16" x14ac:dyDescent="0.2">
      <c r="A48" s="68" t="s">
        <v>28</v>
      </c>
      <c r="B48" s="76"/>
      <c r="C48" s="77"/>
      <c r="D48" s="77"/>
      <c r="E48" s="77"/>
      <c r="F48" s="77"/>
      <c r="G48" s="77"/>
      <c r="H48" s="77"/>
      <c r="I48" s="77"/>
      <c r="J48" s="77"/>
      <c r="K48" s="77"/>
    </row>
    <row r="49" spans="1:11" x14ac:dyDescent="0.2">
      <c r="A49" s="63" t="s">
        <v>29</v>
      </c>
      <c r="B49" s="76"/>
      <c r="C49" s="77"/>
      <c r="D49" s="77"/>
      <c r="E49" s="77"/>
      <c r="F49" s="77"/>
      <c r="G49" s="77"/>
      <c r="H49" s="77"/>
      <c r="I49" s="77"/>
      <c r="J49" s="77"/>
      <c r="K49" s="77"/>
    </row>
    <row r="50" spans="1:11" x14ac:dyDescent="0.2">
      <c r="A50" s="68" t="s">
        <v>30</v>
      </c>
      <c r="B50" s="76"/>
      <c r="C50" s="77"/>
      <c r="D50" s="77"/>
      <c r="E50" s="77"/>
      <c r="F50" s="77"/>
      <c r="G50" s="77"/>
      <c r="H50" s="77"/>
      <c r="I50" s="77"/>
      <c r="J50" s="77"/>
      <c r="K50" s="77"/>
    </row>
    <row r="51" spans="1:11" s="77" customFormat="1" ht="11.25" x14ac:dyDescent="0.2">
      <c r="A51" s="68" t="s">
        <v>31</v>
      </c>
      <c r="B51" s="76"/>
    </row>
    <row r="52" spans="1:11" s="77" customFormat="1" x14ac:dyDescent="0.2">
      <c r="A52" s="68" t="s">
        <v>32</v>
      </c>
      <c r="B52"/>
      <c r="C52"/>
      <c r="D52"/>
      <c r="E52"/>
      <c r="F52"/>
      <c r="G52"/>
    </row>
    <row r="53" spans="1:11" s="77" customFormat="1" x14ac:dyDescent="0.2">
      <c r="A53"/>
      <c r="B53"/>
      <c r="C53"/>
      <c r="D53"/>
      <c r="E53"/>
      <c r="F53"/>
      <c r="G53"/>
    </row>
    <row r="54" spans="1:11" s="77" customFormat="1" x14ac:dyDescent="0.2">
      <c r="A54"/>
      <c r="B54"/>
      <c r="C54"/>
      <c r="D54"/>
      <c r="E54"/>
      <c r="F54"/>
      <c r="G54"/>
    </row>
    <row r="55" spans="1:11" s="77" customFormat="1" x14ac:dyDescent="0.2">
      <c r="A55"/>
      <c r="B55"/>
      <c r="C55"/>
      <c r="D55"/>
      <c r="E55"/>
      <c r="F55"/>
      <c r="G55"/>
      <c r="H55"/>
      <c r="I55"/>
      <c r="J55"/>
      <c r="K55"/>
    </row>
    <row r="56" spans="1:11" s="77" customFormat="1" x14ac:dyDescent="0.2">
      <c r="A56"/>
      <c r="B56"/>
      <c r="C56"/>
      <c r="D56"/>
      <c r="E56"/>
      <c r="F56"/>
      <c r="G56"/>
      <c r="H56"/>
      <c r="I56"/>
      <c r="J56"/>
      <c r="K56"/>
    </row>
    <row r="57" spans="1:11" s="77" customFormat="1" x14ac:dyDescent="0.2">
      <c r="A57"/>
      <c r="B57"/>
      <c r="C57"/>
      <c r="D57"/>
      <c r="E57"/>
      <c r="F57"/>
      <c r="G57"/>
      <c r="H57"/>
      <c r="I57"/>
      <c r="J57"/>
      <c r="K57"/>
    </row>
  </sheetData>
  <mergeCells count="40">
    <mergeCell ref="K8:K9"/>
    <mergeCell ref="A40:E40"/>
    <mergeCell ref="A42:E42"/>
    <mergeCell ref="F42:G42"/>
    <mergeCell ref="A41:E41"/>
    <mergeCell ref="F41:G41"/>
    <mergeCell ref="F40:G40"/>
    <mergeCell ref="A38:E38"/>
    <mergeCell ref="F38:G38"/>
    <mergeCell ref="A39:E39"/>
    <mergeCell ref="F39:G39"/>
    <mergeCell ref="A34:E34"/>
    <mergeCell ref="F37:G37"/>
    <mergeCell ref="A35:E35"/>
    <mergeCell ref="F35:G35"/>
    <mergeCell ref="A36:E36"/>
    <mergeCell ref="F36:G36"/>
    <mergeCell ref="A33:E33"/>
    <mergeCell ref="F33:G33"/>
    <mergeCell ref="F34:G34"/>
    <mergeCell ref="A37:E37"/>
    <mergeCell ref="F29:G29"/>
    <mergeCell ref="I6:J6"/>
    <mergeCell ref="B26:C26"/>
    <mergeCell ref="D26:E26"/>
    <mergeCell ref="F26:G26"/>
    <mergeCell ref="G6:G7"/>
    <mergeCell ref="H6:H7"/>
    <mergeCell ref="I8:I9"/>
    <mergeCell ref="J8:J9"/>
    <mergeCell ref="A6:A7"/>
    <mergeCell ref="B6:C7"/>
    <mergeCell ref="D6:E7"/>
    <mergeCell ref="F6:F7"/>
    <mergeCell ref="B28:C28"/>
    <mergeCell ref="D28:E28"/>
    <mergeCell ref="F28:G28"/>
    <mergeCell ref="B27:C27"/>
    <mergeCell ref="D27:E27"/>
    <mergeCell ref="F27:G27"/>
  </mergeCells>
  <phoneticPr fontId="0" type="noConversion"/>
  <pageMargins left="0.39370078740157483" right="0.39370078740157483" top="1.3779527559055118" bottom="0.55118110236220474" header="0.39370078740157483" footer="0.39370078740157483"/>
  <pageSetup paperSize="9" orientation="portrait" r:id="rId1"/>
  <headerFooter alignWithMargins="0">
    <oddHeader>&amp;L&amp;"Arial,Fett"&amp;14HECK Dämmputzsystem für Aussen&amp;R&amp;G</oddHeader>
  </headerFooter>
  <customProperties>
    <customPr name="_pios_id" r:id="rId2"/>
  </customProperties>
  <ignoredErrors>
    <ignoredError sqref="H14 F36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'Listen Welnet'!$A$5:$A$85</xm:f>
          </x14:formula1>
          <xm:sqref>A13</xm:sqref>
        </x14:dataValidation>
        <x14:dataValidation type="list" allowBlank="1" showInputMessage="1" showErrorMessage="1" xr:uid="{00000000-0002-0000-0000-000001000000}">
          <x14:formula1>
            <xm:f>'Listen Welnet'!$A$1:$A$3</xm:f>
          </x14:formula1>
          <xm:sqref>A8</xm:sqref>
        </x14:dataValidation>
        <x14:dataValidation type="list" allowBlank="1" showInputMessage="1" showErrorMessage="1" xr:uid="{00000000-0002-0000-0000-000004000000}">
          <x14:formula1>
            <xm:f>'Listen Welnet'!$A$94:$A$95</xm:f>
          </x14:formula1>
          <xm:sqref>A11</xm:sqref>
        </x14:dataValidation>
        <x14:dataValidation type="list" allowBlank="1" showInputMessage="1" showErrorMessage="1" xr:uid="{00000000-0002-0000-0000-000002000000}">
          <x14:formula1>
            <xm:f>'Listen Welnet'!$A$87:$A$91</xm:f>
          </x14:formula1>
          <xm:sqref>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3"/>
  <sheetViews>
    <sheetView showGridLines="0" tabSelected="1" workbookViewId="0">
      <selection activeCell="K55" sqref="K55"/>
    </sheetView>
  </sheetViews>
  <sheetFormatPr baseColWidth="10" defaultRowHeight="12.75" x14ac:dyDescent="0.2"/>
  <cols>
    <col min="1" max="1" width="30.28515625" customWidth="1"/>
    <col min="2" max="2" width="5.7109375" customWidth="1"/>
    <col min="3" max="3" width="4.7109375" customWidth="1"/>
    <col min="4" max="4" width="4.2851562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2" ht="14.1" customHeight="1" x14ac:dyDescent="0.2">
      <c r="A1" s="36"/>
    </row>
    <row r="2" spans="1:12" s="1" customFormat="1" ht="14.1" customHeight="1" x14ac:dyDescent="0.25">
      <c r="A2" s="37"/>
      <c r="B2" s="38"/>
      <c r="C2" s="38"/>
      <c r="D2" s="38"/>
      <c r="E2" s="38"/>
      <c r="F2" s="38"/>
      <c r="G2" s="39"/>
      <c r="H2" s="39"/>
      <c r="I2" s="39"/>
      <c r="J2" s="39"/>
      <c r="K2" s="39"/>
    </row>
    <row r="3" spans="1:12" s="1" customFormat="1" ht="14.1" customHeight="1" x14ac:dyDescent="0.25">
      <c r="A3" s="37"/>
      <c r="B3" s="38"/>
      <c r="C3" s="38"/>
      <c r="D3" s="38"/>
      <c r="E3" s="38"/>
      <c r="F3" s="38"/>
      <c r="G3" s="39"/>
      <c r="H3" s="39"/>
      <c r="I3" s="39"/>
      <c r="J3" s="39"/>
      <c r="K3" s="39"/>
    </row>
    <row r="4" spans="1:12" s="1" customFormat="1" ht="14.1" customHeight="1" x14ac:dyDescent="0.25">
      <c r="A4" s="37"/>
      <c r="B4" s="38"/>
      <c r="C4" s="38"/>
      <c r="D4" s="38"/>
      <c r="E4" s="38"/>
      <c r="F4" s="38"/>
      <c r="G4" s="39"/>
      <c r="H4" s="39"/>
      <c r="I4" s="39"/>
      <c r="J4" s="39"/>
      <c r="K4" s="39"/>
    </row>
    <row r="5" spans="1:12" s="1" customFormat="1" ht="14.1" customHeight="1" thickBot="1" x14ac:dyDescent="0.25">
      <c r="A5" s="90"/>
      <c r="B5" s="91"/>
      <c r="C5" s="40"/>
      <c r="D5" s="40"/>
      <c r="E5" s="40"/>
      <c r="F5" s="40"/>
      <c r="G5" s="40"/>
      <c r="H5" s="40"/>
      <c r="I5" s="40"/>
      <c r="J5" s="40"/>
      <c r="K5"/>
    </row>
    <row r="6" spans="1:12" s="1" customFormat="1" ht="24" customHeight="1" x14ac:dyDescent="0.2">
      <c r="A6" s="164" t="s">
        <v>43</v>
      </c>
      <c r="B6" s="109" t="s">
        <v>7</v>
      </c>
      <c r="C6" s="110"/>
      <c r="D6" s="113" t="s">
        <v>8</v>
      </c>
      <c r="E6" s="114"/>
      <c r="F6" s="117" t="s">
        <v>136</v>
      </c>
      <c r="G6" s="133" t="s">
        <v>36</v>
      </c>
      <c r="H6" s="135" t="s">
        <v>9</v>
      </c>
      <c r="I6" s="131" t="s">
        <v>10</v>
      </c>
      <c r="J6" s="132"/>
      <c r="K6" s="41" t="s">
        <v>11</v>
      </c>
    </row>
    <row r="7" spans="1:12" s="1" customFormat="1" ht="24" customHeight="1" x14ac:dyDescent="0.2">
      <c r="A7" s="165"/>
      <c r="B7" s="111"/>
      <c r="C7" s="112"/>
      <c r="D7" s="115"/>
      <c r="E7" s="116"/>
      <c r="F7" s="118"/>
      <c r="G7" s="134"/>
      <c r="H7" s="136"/>
      <c r="I7" s="42" t="s">
        <v>12</v>
      </c>
      <c r="J7" s="5" t="s">
        <v>1</v>
      </c>
      <c r="K7" s="43">
        <v>0</v>
      </c>
    </row>
    <row r="8" spans="1:12" s="1" customFormat="1" ht="28.5" customHeight="1" x14ac:dyDescent="0.2">
      <c r="A8" s="102" t="s">
        <v>38</v>
      </c>
      <c r="B8" s="84">
        <v>5</v>
      </c>
      <c r="C8" s="80" t="s">
        <v>3</v>
      </c>
      <c r="D8" s="81">
        <v>0</v>
      </c>
      <c r="E8" s="2" t="s">
        <v>0</v>
      </c>
      <c r="F8" s="95">
        <v>1.45987</v>
      </c>
      <c r="G8" s="82">
        <f>SUM(F8-F8*D8/100)</f>
        <v>1.45987</v>
      </c>
      <c r="H8" s="13">
        <f>SUM(B8*G8)</f>
        <v>7.2993500000000004</v>
      </c>
      <c r="I8" s="42">
        <v>2</v>
      </c>
      <c r="J8" s="5" t="s">
        <v>1</v>
      </c>
      <c r="K8" s="83">
        <f>SUM(H8+(I8*K7))</f>
        <v>7.2993500000000004</v>
      </c>
    </row>
    <row r="9" spans="1:12" s="1" customFormat="1" ht="38.25" x14ac:dyDescent="0.2">
      <c r="A9" s="7" t="s">
        <v>130</v>
      </c>
      <c r="B9" s="85">
        <v>20</v>
      </c>
      <c r="C9" s="8" t="s">
        <v>3</v>
      </c>
      <c r="D9" s="81" t="str">
        <f>REPT(D8,1)</f>
        <v>0</v>
      </c>
      <c r="E9" s="2" t="s">
        <v>0</v>
      </c>
      <c r="F9" s="96">
        <v>3.09</v>
      </c>
      <c r="G9" s="3">
        <f>F9-F9*D9/100</f>
        <v>3.09</v>
      </c>
      <c r="H9" s="4">
        <f>B9*G9</f>
        <v>61.8</v>
      </c>
      <c r="I9" s="10">
        <v>32</v>
      </c>
      <c r="J9" s="5" t="s">
        <v>1</v>
      </c>
      <c r="K9" s="6">
        <f>SUM(H9+(I9*K7))</f>
        <v>61.8</v>
      </c>
    </row>
    <row r="10" spans="1:12" s="1" customFormat="1" ht="25.5" x14ac:dyDescent="0.2">
      <c r="A10" s="93" t="s">
        <v>37</v>
      </c>
      <c r="B10" s="85">
        <f>VLOOKUP(A10,Listen!A:C,2,0)</f>
        <v>4</v>
      </c>
      <c r="C10" s="8" t="s">
        <v>3</v>
      </c>
      <c r="D10" s="81" t="str">
        <f>REPT(D8,1)</f>
        <v>0</v>
      </c>
      <c r="E10" s="11" t="s">
        <v>0</v>
      </c>
      <c r="F10" s="97">
        <f>VLOOKUP(A10,Listen!A:C,3,0)</f>
        <v>2.1800000000000002</v>
      </c>
      <c r="G10" s="12">
        <f>F10-F10*D10/100</f>
        <v>2.1800000000000002</v>
      </c>
      <c r="H10" s="13">
        <f>B10*G10</f>
        <v>8.7200000000000006</v>
      </c>
      <c r="I10" s="10">
        <v>13</v>
      </c>
      <c r="J10" s="14" t="s">
        <v>1</v>
      </c>
      <c r="K10" s="6">
        <f>SUM(H10+(I10*K7))</f>
        <v>8.7200000000000006</v>
      </c>
      <c r="L10" s="15"/>
    </row>
    <row r="11" spans="1:12" s="1" customFormat="1" x14ac:dyDescent="0.2">
      <c r="A11" s="16" t="s">
        <v>4</v>
      </c>
      <c r="B11" s="86"/>
      <c r="C11" s="17"/>
      <c r="D11" s="103"/>
      <c r="E11" s="17"/>
      <c r="F11" s="98"/>
      <c r="G11" s="19"/>
      <c r="H11" s="20">
        <f>ROUND(SUM(H8:H10),2)</f>
        <v>77.819999999999993</v>
      </c>
      <c r="I11" s="21"/>
      <c r="J11" s="22"/>
      <c r="K11" s="23">
        <f>ROUND(SUM(K8:K10),2)</f>
        <v>77.819999999999993</v>
      </c>
    </row>
    <row r="12" spans="1:12" s="1" customFormat="1" x14ac:dyDescent="0.2">
      <c r="A12" s="93" t="s">
        <v>78</v>
      </c>
      <c r="B12" s="26">
        <f>VLOOKUP(A12,Listen!A:B,2,0)</f>
        <v>2.2999999999999998</v>
      </c>
      <c r="C12" s="8" t="s">
        <v>3</v>
      </c>
      <c r="D12" s="81" t="str">
        <f>REPT(D8,1)</f>
        <v>0</v>
      </c>
      <c r="E12" s="2" t="s">
        <v>0</v>
      </c>
      <c r="F12" s="96">
        <f>VLOOKUP(A12,Listen!A:C,3,0)</f>
        <v>2.35</v>
      </c>
      <c r="G12" s="3">
        <f>F12-F12*D12/100</f>
        <v>2.35</v>
      </c>
      <c r="H12" s="25">
        <f>PRODUCT(B12,G12)</f>
        <v>5.4049999999999994</v>
      </c>
      <c r="I12" s="10">
        <f>VLOOKUP(A12,Listen!A:E,5,0)</f>
        <v>13</v>
      </c>
      <c r="J12" s="5" t="s">
        <v>1</v>
      </c>
      <c r="K12" s="6">
        <f>SUM(H12+(I12*K7))</f>
        <v>5.4049999999999994</v>
      </c>
    </row>
    <row r="13" spans="1:12" s="1" customFormat="1" x14ac:dyDescent="0.2">
      <c r="A13" s="16" t="s">
        <v>5</v>
      </c>
      <c r="B13" s="86"/>
      <c r="C13" s="17"/>
      <c r="D13" s="103"/>
      <c r="E13" s="17"/>
      <c r="F13" s="98"/>
      <c r="G13" s="19"/>
      <c r="H13" s="20">
        <f>ROUND(SUM(H11:H12),2)</f>
        <v>83.23</v>
      </c>
      <c r="I13" s="21"/>
      <c r="J13" s="22"/>
      <c r="K13" s="23">
        <f>ROUND(SUM(K11:K12),2)</f>
        <v>83.23</v>
      </c>
    </row>
    <row r="14" spans="1:12" s="1" customFormat="1" ht="25.5" x14ac:dyDescent="0.2">
      <c r="A14" s="94" t="s">
        <v>122</v>
      </c>
      <c r="B14" s="26">
        <f>VLOOKUP(A14,Listen!A:B,2,0)</f>
        <v>0.5</v>
      </c>
      <c r="C14" s="8" t="s">
        <v>2</v>
      </c>
      <c r="D14" s="81" t="str">
        <f>REPT(D8,1)</f>
        <v>0</v>
      </c>
      <c r="E14" s="2" t="s">
        <v>0</v>
      </c>
      <c r="F14" s="96">
        <f>VLOOKUP(A14,Listen!A:C,3,0)</f>
        <v>17.55</v>
      </c>
      <c r="G14" s="3">
        <f>F14-F14*D14/100</f>
        <v>17.55</v>
      </c>
      <c r="H14" s="25">
        <f>PRODUCT(B14,G14)</f>
        <v>8.7750000000000004</v>
      </c>
      <c r="I14" s="10">
        <v>11</v>
      </c>
      <c r="J14" s="5" t="s">
        <v>1</v>
      </c>
      <c r="K14" s="6">
        <f>SUM(H14+(I14*K7))</f>
        <v>8.7750000000000004</v>
      </c>
    </row>
    <row r="15" spans="1:12" s="1" customFormat="1" ht="26.25" thickBot="1" x14ac:dyDescent="0.25">
      <c r="A15" s="27" t="s">
        <v>6</v>
      </c>
      <c r="B15" s="87"/>
      <c r="C15" s="29"/>
      <c r="D15" s="28"/>
      <c r="E15" s="29"/>
      <c r="F15" s="30"/>
      <c r="G15" s="31"/>
      <c r="H15" s="32">
        <f>ROUND(SUM(H13:H14),2)</f>
        <v>92.01</v>
      </c>
      <c r="I15" s="33">
        <f>SUM(I8:I14)</f>
        <v>71</v>
      </c>
      <c r="J15" s="34" t="s">
        <v>1</v>
      </c>
      <c r="K15" s="35">
        <f>ROUND(SUM(K13+K14),2)</f>
        <v>92.01</v>
      </c>
    </row>
    <row r="16" spans="1:12" ht="13.5" thickBot="1" x14ac:dyDescent="0.25"/>
    <row r="17" spans="1:16" ht="24" customHeight="1" x14ac:dyDescent="0.2">
      <c r="A17" s="44" t="s">
        <v>14</v>
      </c>
      <c r="B17" s="45"/>
      <c r="C17" s="46"/>
      <c r="D17" s="46"/>
      <c r="E17" s="46"/>
      <c r="F17" s="46"/>
      <c r="G17" s="47"/>
      <c r="H17" s="47"/>
      <c r="I17" s="75" t="s">
        <v>12</v>
      </c>
      <c r="J17" s="48" t="s">
        <v>13</v>
      </c>
      <c r="K17" s="49"/>
    </row>
    <row r="18" spans="1:16" ht="24" customHeight="1" x14ac:dyDescent="0.2">
      <c r="A18" s="7" t="s">
        <v>34</v>
      </c>
      <c r="B18" s="24">
        <v>1</v>
      </c>
      <c r="C18" s="8" t="s">
        <v>15</v>
      </c>
      <c r="D18" s="9" t="str">
        <f>REPT(D8,1)</f>
        <v>0</v>
      </c>
      <c r="E18" s="8" t="s">
        <v>0</v>
      </c>
      <c r="F18" s="96">
        <v>5.2</v>
      </c>
      <c r="G18" s="3">
        <f>F18-F18*D18/100</f>
        <v>5.2</v>
      </c>
      <c r="H18" s="50">
        <f>PRODUCT(B18,G18)</f>
        <v>5.2</v>
      </c>
      <c r="I18" s="52">
        <v>5</v>
      </c>
      <c r="J18" s="51" t="s">
        <v>16</v>
      </c>
      <c r="K18" s="6">
        <f>SUM(H18+(I18*K7))</f>
        <v>5.2</v>
      </c>
    </row>
    <row r="19" spans="1:16" ht="27.75" customHeight="1" x14ac:dyDescent="0.2">
      <c r="A19" s="7" t="s">
        <v>126</v>
      </c>
      <c r="B19" s="24">
        <v>1.1000000000000001</v>
      </c>
      <c r="C19" s="8" t="s">
        <v>17</v>
      </c>
      <c r="D19" s="9" t="str">
        <f>REPT(D8,1)</f>
        <v>0</v>
      </c>
      <c r="E19" s="8" t="s">
        <v>0</v>
      </c>
      <c r="F19" s="96">
        <v>2.5</v>
      </c>
      <c r="G19" s="3">
        <f>F19-F19*D19/100</f>
        <v>2.5</v>
      </c>
      <c r="H19" s="50">
        <f>PRODUCT(B19,G19)</f>
        <v>2.75</v>
      </c>
      <c r="I19" s="52">
        <v>6</v>
      </c>
      <c r="J19" s="53" t="s">
        <v>1</v>
      </c>
      <c r="K19" s="6">
        <f>SUM(H19+(I19*K5))</f>
        <v>2.75</v>
      </c>
    </row>
    <row r="20" spans="1:16" ht="24" customHeight="1" x14ac:dyDescent="0.2">
      <c r="A20" s="7" t="s">
        <v>33</v>
      </c>
      <c r="B20" s="24">
        <v>1</v>
      </c>
      <c r="C20" s="8" t="s">
        <v>19</v>
      </c>
      <c r="D20" s="9" t="str">
        <f>REPT(D8,1)</f>
        <v>0</v>
      </c>
      <c r="E20" s="8" t="s">
        <v>0</v>
      </c>
      <c r="F20" s="96">
        <v>2.33</v>
      </c>
      <c r="G20" s="82">
        <f>F20-F20*D20/100</f>
        <v>2.33</v>
      </c>
      <c r="H20" s="50">
        <f>PRODUCT(B20,G20)</f>
        <v>2.33</v>
      </c>
      <c r="I20" s="52">
        <v>2</v>
      </c>
      <c r="J20" s="53" t="s">
        <v>20</v>
      </c>
      <c r="K20" s="104">
        <f>SUM(H20+(I20*K7))</f>
        <v>2.33</v>
      </c>
    </row>
    <row r="21" spans="1:16" ht="12.75" customHeight="1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6" ht="12.75" customHeight="1" x14ac:dyDescent="0.2">
      <c r="A22" s="65" t="s">
        <v>22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6" ht="12.75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6" ht="12.75" customHeight="1" x14ac:dyDescent="0.2">
      <c r="A24" s="66" t="s">
        <v>23</v>
      </c>
      <c r="B24" s="125">
        <v>0</v>
      </c>
      <c r="C24" s="126"/>
      <c r="D24" s="127" t="s">
        <v>17</v>
      </c>
      <c r="E24" s="128"/>
      <c r="F24" s="129">
        <f>SUM(H15*B24)</f>
        <v>0</v>
      </c>
      <c r="G24" s="130"/>
      <c r="H24" s="15"/>
      <c r="I24" s="15"/>
      <c r="J24" s="15"/>
      <c r="K24" s="15"/>
    </row>
    <row r="25" spans="1:16" ht="12.75" customHeight="1" x14ac:dyDescent="0.2">
      <c r="A25" s="66" t="s">
        <v>24</v>
      </c>
      <c r="B25" s="125">
        <v>0</v>
      </c>
      <c r="C25" s="126"/>
      <c r="D25" s="127" t="s">
        <v>25</v>
      </c>
      <c r="E25" s="128"/>
      <c r="F25" s="129">
        <f>SUM(H18*B25)</f>
        <v>0</v>
      </c>
      <c r="G25" s="130"/>
      <c r="H25" s="15"/>
      <c r="I25" s="15"/>
      <c r="J25" s="15"/>
      <c r="K25" s="15"/>
    </row>
    <row r="26" spans="1:16" ht="12.75" customHeight="1" x14ac:dyDescent="0.2">
      <c r="A26" s="67" t="s">
        <v>18</v>
      </c>
      <c r="B26" s="119">
        <v>0</v>
      </c>
      <c r="C26" s="120"/>
      <c r="D26" s="121" t="s">
        <v>26</v>
      </c>
      <c r="E26" s="122"/>
      <c r="F26" s="123">
        <f>SUM(H20*B26)</f>
        <v>0</v>
      </c>
      <c r="G26" s="124"/>
      <c r="H26" s="15"/>
      <c r="I26" s="15"/>
      <c r="J26" s="15"/>
      <c r="K26" s="15"/>
    </row>
    <row r="27" spans="1:16" ht="12.75" customHeight="1" x14ac:dyDescent="0.2">
      <c r="A27" s="68"/>
      <c r="B27" s="68"/>
      <c r="C27" s="63"/>
      <c r="D27" s="63"/>
      <c r="E27" s="63"/>
      <c r="F27" s="144">
        <f>SUM(F24:G26)</f>
        <v>0</v>
      </c>
      <c r="G27" s="145"/>
      <c r="H27" s="15"/>
      <c r="I27" s="15"/>
      <c r="J27" s="15"/>
      <c r="K27" s="15"/>
    </row>
    <row r="28" spans="1:16" ht="12.75" customHeight="1" x14ac:dyDescent="0.2">
      <c r="A28" s="69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6" ht="12.75" customHeight="1" x14ac:dyDescent="0.2">
      <c r="A29" s="70" t="s">
        <v>27</v>
      </c>
      <c r="B29" s="71"/>
      <c r="C29" s="15"/>
      <c r="D29" s="15"/>
      <c r="E29" s="15"/>
      <c r="F29" s="72"/>
      <c r="G29" s="72"/>
      <c r="H29" s="63"/>
      <c r="I29" s="63"/>
      <c r="J29" s="63"/>
      <c r="K29" s="63"/>
    </row>
    <row r="30" spans="1:16" ht="12.75" customHeight="1" x14ac:dyDescent="0.2">
      <c r="A30" s="71"/>
      <c r="B30" s="71"/>
      <c r="C30" s="15"/>
      <c r="D30" s="15"/>
      <c r="E30" s="15"/>
      <c r="F30" s="72"/>
      <c r="G30" s="72"/>
      <c r="H30" s="63"/>
      <c r="I30" s="63"/>
      <c r="J30" s="63"/>
      <c r="K30" s="63"/>
    </row>
    <row r="31" spans="1:16" ht="12.75" customHeight="1" x14ac:dyDescent="0.2">
      <c r="A31" s="161" t="s">
        <v>127</v>
      </c>
      <c r="B31" s="162"/>
      <c r="C31" s="162"/>
      <c r="D31" s="162"/>
      <c r="E31" s="163"/>
      <c r="F31" s="154">
        <f>ROUNDUP((B8*B24)/25,0)</f>
        <v>0</v>
      </c>
      <c r="G31" s="155"/>
      <c r="H31" s="63"/>
      <c r="I31" s="63"/>
      <c r="J31" s="63"/>
      <c r="K31" s="63"/>
      <c r="L31" s="1"/>
      <c r="M31" s="1"/>
      <c r="N31" s="1"/>
      <c r="O31" s="1"/>
      <c r="P31" s="1"/>
    </row>
    <row r="32" spans="1:16" ht="12.75" customHeight="1" x14ac:dyDescent="0.2">
      <c r="A32" s="161" t="str">
        <f>A9</f>
        <v>HECK DP MIN 090 WA (Mineralischer Dämmputz Außen), 50 mm dick</v>
      </c>
      <c r="B32" s="162"/>
      <c r="C32" s="162"/>
      <c r="D32" s="162"/>
      <c r="E32" s="163"/>
      <c r="F32" s="154">
        <f>ROUNDUP(((B10*B26)/34),0)</f>
        <v>0</v>
      </c>
      <c r="G32" s="155"/>
      <c r="H32" s="63"/>
      <c r="I32" s="63"/>
      <c r="J32" s="63"/>
      <c r="K32" s="63"/>
      <c r="L32" s="1"/>
      <c r="M32" s="1"/>
      <c r="N32" s="1"/>
      <c r="O32" s="1"/>
      <c r="P32" s="1"/>
    </row>
    <row r="33" spans="1:16" ht="12.75" customHeight="1" x14ac:dyDescent="0.2">
      <c r="A33" s="161" t="str">
        <f>A10</f>
        <v>HECK K+A PLUS weiß
(4 mm)</v>
      </c>
      <c r="B33" s="162"/>
      <c r="C33" s="162"/>
      <c r="D33" s="162"/>
      <c r="E33" s="163"/>
      <c r="F33" s="154">
        <f>VLOOKUP(A33,Listen!A:D,4,0)</f>
        <v>0</v>
      </c>
      <c r="G33" s="155"/>
      <c r="H33" s="63"/>
      <c r="I33" s="63"/>
      <c r="J33" s="63"/>
      <c r="K33" s="63"/>
      <c r="L33" s="1"/>
      <c r="M33" s="1"/>
      <c r="N33" s="1"/>
      <c r="O33" s="1"/>
      <c r="P33" s="1"/>
    </row>
    <row r="34" spans="1:16" ht="12.75" customHeight="1" x14ac:dyDescent="0.2">
      <c r="A34" s="161" t="str">
        <f>A12</f>
        <v>HECK ED (Edel-Dekor) KC2 weiß</v>
      </c>
      <c r="B34" s="162"/>
      <c r="C34" s="162"/>
      <c r="D34" s="162"/>
      <c r="E34" s="163"/>
      <c r="F34" s="146">
        <f>VLOOKUP(A34,Listen!A:D,4,0)</f>
        <v>0</v>
      </c>
      <c r="G34" s="147"/>
      <c r="L34" s="1"/>
      <c r="M34" s="1"/>
      <c r="N34" s="1"/>
      <c r="O34" s="1"/>
      <c r="P34" s="1"/>
    </row>
    <row r="35" spans="1:16" ht="12.75" customHeight="1" x14ac:dyDescent="0.2">
      <c r="A35" s="161" t="str">
        <f>A14</f>
        <v>HECK SIF (Silikat-Fassadenfarbe) farbig (HBW 100-70)</v>
      </c>
      <c r="B35" s="162"/>
      <c r="C35" s="162"/>
      <c r="D35" s="162"/>
      <c r="E35" s="163"/>
      <c r="F35" s="146">
        <f>VLOOKUP(A35,Listen!A:D,4,0)</f>
        <v>0</v>
      </c>
      <c r="G35" s="147"/>
      <c r="L35" s="1"/>
      <c r="M35" s="1"/>
      <c r="N35" s="1"/>
      <c r="O35" s="1"/>
      <c r="P35" s="1"/>
    </row>
    <row r="36" spans="1:16" ht="12.75" customHeight="1" x14ac:dyDescent="0.2">
      <c r="A36" s="158" t="s">
        <v>35</v>
      </c>
      <c r="B36" s="159"/>
      <c r="C36" s="159"/>
      <c r="D36" s="159"/>
      <c r="E36" s="160"/>
      <c r="F36" s="140">
        <f>ROUNDUP(((B25*B18)/2.4),0)</f>
        <v>0</v>
      </c>
      <c r="G36" s="141"/>
    </row>
    <row r="37" spans="1:16" ht="12.75" customHeight="1" x14ac:dyDescent="0.2">
      <c r="A37" s="158" t="s">
        <v>126</v>
      </c>
      <c r="B37" s="159"/>
      <c r="C37" s="159"/>
      <c r="D37" s="159"/>
      <c r="E37" s="160"/>
      <c r="F37" s="156">
        <f>ROUNDUP(((B24*B19)/55),0)</f>
        <v>0</v>
      </c>
      <c r="G37" s="157"/>
    </row>
    <row r="38" spans="1:16" x14ac:dyDescent="0.2">
      <c r="A38" s="158" t="s">
        <v>33</v>
      </c>
      <c r="B38" s="159"/>
      <c r="C38" s="159"/>
      <c r="D38" s="159"/>
      <c r="E38" s="160"/>
      <c r="F38" s="142">
        <f>ROUNDUP(((B20*B26)/100),0)</f>
        <v>0</v>
      </c>
      <c r="G38" s="143"/>
    </row>
    <row r="39" spans="1:16" x14ac:dyDescent="0.2">
      <c r="A39" s="73"/>
      <c r="B39" s="36"/>
      <c r="F39" s="74"/>
      <c r="G39" s="74"/>
    </row>
    <row r="40" spans="1:16" x14ac:dyDescent="0.2">
      <c r="A40" s="73"/>
      <c r="B40" s="36"/>
    </row>
    <row r="41" spans="1:16" x14ac:dyDescent="0.2">
      <c r="A41" s="68" t="s">
        <v>133</v>
      </c>
      <c r="B41" s="77"/>
      <c r="C41" s="77"/>
      <c r="D41" s="77"/>
      <c r="E41" s="77"/>
      <c r="F41" s="77"/>
      <c r="G41" s="77"/>
    </row>
    <row r="42" spans="1:16" x14ac:dyDescent="0.2">
      <c r="A42" s="68" t="s">
        <v>134</v>
      </c>
      <c r="B42" s="76"/>
      <c r="C42" s="77"/>
      <c r="D42" s="77"/>
      <c r="E42" s="77"/>
      <c r="F42" s="77"/>
      <c r="G42" s="77"/>
    </row>
    <row r="43" spans="1:16" x14ac:dyDescent="0.2">
      <c r="A43" s="68" t="s">
        <v>135</v>
      </c>
      <c r="B43" s="76"/>
      <c r="C43" s="77"/>
      <c r="D43" s="77"/>
      <c r="E43" s="77"/>
      <c r="F43" s="77"/>
      <c r="G43" s="77"/>
    </row>
    <row r="44" spans="1:16" x14ac:dyDescent="0.2">
      <c r="A44" s="68" t="s">
        <v>28</v>
      </c>
      <c r="B44" s="76"/>
      <c r="C44" s="77"/>
      <c r="D44" s="77"/>
      <c r="E44" s="77"/>
      <c r="F44" s="77"/>
      <c r="G44" s="77"/>
      <c r="H44" s="77"/>
      <c r="I44" s="77"/>
      <c r="J44" s="77"/>
      <c r="K44" s="77"/>
    </row>
    <row r="45" spans="1:16" x14ac:dyDescent="0.2">
      <c r="A45" s="63" t="s">
        <v>29</v>
      </c>
      <c r="B45" s="76"/>
      <c r="C45" s="77"/>
      <c r="D45" s="77"/>
      <c r="E45" s="77"/>
      <c r="F45" s="77"/>
      <c r="G45" s="77"/>
      <c r="H45" s="77"/>
      <c r="I45" s="77"/>
      <c r="J45" s="77"/>
      <c r="K45" s="77"/>
    </row>
    <row r="46" spans="1:16" x14ac:dyDescent="0.2">
      <c r="A46" s="68" t="s">
        <v>30</v>
      </c>
      <c r="B46" s="76"/>
      <c r="C46" s="77"/>
      <c r="D46" s="77"/>
      <c r="E46" s="77"/>
      <c r="F46" s="77"/>
      <c r="G46" s="77"/>
      <c r="H46" s="77"/>
      <c r="I46" s="77"/>
      <c r="J46" s="77"/>
      <c r="K46" s="77"/>
    </row>
    <row r="47" spans="1:16" s="77" customFormat="1" ht="11.25" x14ac:dyDescent="0.2">
      <c r="A47" s="68" t="s">
        <v>31</v>
      </c>
      <c r="B47" s="76"/>
    </row>
    <row r="48" spans="1:16" s="77" customFormat="1" x14ac:dyDescent="0.2">
      <c r="A48" s="68" t="s">
        <v>32</v>
      </c>
      <c r="B48"/>
      <c r="C48"/>
      <c r="D48"/>
      <c r="E48"/>
      <c r="F48"/>
      <c r="G48"/>
    </row>
    <row r="49" spans="1:11" s="77" customFormat="1" x14ac:dyDescent="0.2">
      <c r="A49"/>
      <c r="B49"/>
      <c r="C49"/>
      <c r="D49"/>
      <c r="E49"/>
      <c r="F49"/>
      <c r="G49"/>
    </row>
    <row r="50" spans="1:11" s="77" customFormat="1" x14ac:dyDescent="0.2">
      <c r="A50"/>
      <c r="B50"/>
      <c r="C50"/>
      <c r="D50"/>
      <c r="E50"/>
      <c r="F50"/>
      <c r="G50"/>
    </row>
    <row r="51" spans="1:11" s="77" customFormat="1" x14ac:dyDescent="0.2">
      <c r="A51"/>
      <c r="B51"/>
      <c r="C51"/>
      <c r="D51"/>
      <c r="E51"/>
      <c r="F51"/>
      <c r="G51"/>
      <c r="H51"/>
      <c r="I51"/>
      <c r="J51"/>
      <c r="K51"/>
    </row>
    <row r="52" spans="1:11" s="77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s="77" customFormat="1" x14ac:dyDescent="0.2">
      <c r="A53"/>
      <c r="B53"/>
      <c r="C53"/>
      <c r="D53"/>
      <c r="E53"/>
      <c r="F53"/>
      <c r="G53"/>
      <c r="H53"/>
      <c r="I53"/>
      <c r="J53"/>
      <c r="K53"/>
    </row>
  </sheetData>
  <mergeCells count="33">
    <mergeCell ref="A6:A7"/>
    <mergeCell ref="B6:C7"/>
    <mergeCell ref="D6:E7"/>
    <mergeCell ref="F6:F7"/>
    <mergeCell ref="G6:G7"/>
    <mergeCell ref="I6:J6"/>
    <mergeCell ref="B24:C24"/>
    <mergeCell ref="D24:E24"/>
    <mergeCell ref="F24:G24"/>
    <mergeCell ref="B25:C25"/>
    <mergeCell ref="D25:E25"/>
    <mergeCell ref="F25:G25"/>
    <mergeCell ref="H6:H7"/>
    <mergeCell ref="A31:E31"/>
    <mergeCell ref="F31:G31"/>
    <mergeCell ref="A32:E32"/>
    <mergeCell ref="F32:G32"/>
    <mergeCell ref="B26:C26"/>
    <mergeCell ref="D26:E26"/>
    <mergeCell ref="F26:G26"/>
    <mergeCell ref="F27:G27"/>
    <mergeCell ref="A36:E36"/>
    <mergeCell ref="F36:G36"/>
    <mergeCell ref="A38:E38"/>
    <mergeCell ref="F38:G38"/>
    <mergeCell ref="A33:E33"/>
    <mergeCell ref="F33:G33"/>
    <mergeCell ref="A34:E34"/>
    <mergeCell ref="F34:G34"/>
    <mergeCell ref="A35:E35"/>
    <mergeCell ref="F35:G35"/>
    <mergeCell ref="A37:E37"/>
    <mergeCell ref="F37:G37"/>
  </mergeCells>
  <pageMargins left="0.39370078740157483" right="0.39370078740157483" top="1.3779527559055118" bottom="0.55118110236220474" header="0.39370078740157483" footer="0.39370078740157483"/>
  <pageSetup paperSize="9" orientation="portrait" r:id="rId1"/>
  <headerFooter alignWithMargins="0">
    <oddHeader>&amp;L&amp;"Arial,Fett"&amp;14HECK Dämmputzsystem für Aussen&amp;R&amp;G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Listen!$A$5:$A$85</xm:f>
          </x14:formula1>
          <xm:sqref>A12</xm:sqref>
        </x14:dataValidation>
        <x14:dataValidation type="list" allowBlank="1" showInputMessage="1" showErrorMessage="1" xr:uid="{00000000-0002-0000-0100-000000000000}">
          <x14:formula1>
            <xm:f>Listen!$A$95:$A$96</xm:f>
          </x14:formula1>
          <xm:sqref>A10</xm:sqref>
        </x14:dataValidation>
        <x14:dataValidation type="list" allowBlank="1" showInputMessage="1" showErrorMessage="1" xr:uid="{00000000-0002-0000-0100-000002000000}">
          <x14:formula1>
            <xm:f>Listen!$A$87:$A$91</xm:f>
          </x14:formula1>
          <xm:sqref>A14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95"/>
  <sheetViews>
    <sheetView topLeftCell="A58" workbookViewId="0">
      <selection activeCell="H28" sqref="H28"/>
    </sheetView>
  </sheetViews>
  <sheetFormatPr baseColWidth="10" defaultRowHeight="12.75" x14ac:dyDescent="0.2"/>
  <cols>
    <col min="1" max="1" width="58" bestFit="1" customWidth="1"/>
    <col min="2" max="2" width="11.42578125" style="89"/>
    <col min="3" max="3" width="11.42578125" style="101"/>
    <col min="4" max="4" width="11.42578125" style="88"/>
  </cols>
  <sheetData>
    <row r="2" spans="1:5" x14ac:dyDescent="0.2">
      <c r="A2" s="101" t="s">
        <v>40</v>
      </c>
      <c r="C2" s="89">
        <v>21.84</v>
      </c>
    </row>
    <row r="3" spans="1:5" x14ac:dyDescent="0.2">
      <c r="A3" s="101" t="s">
        <v>41</v>
      </c>
      <c r="C3" s="89">
        <v>21.84</v>
      </c>
    </row>
    <row r="6" spans="1:5" x14ac:dyDescent="0.2">
      <c r="A6" t="s">
        <v>44</v>
      </c>
      <c r="B6" s="89">
        <v>18</v>
      </c>
      <c r="C6">
        <v>2.11</v>
      </c>
      <c r="D6" s="88">
        <f>ROUNDUP((('Dämmputzsystem mit Welnet '!$B$11*'Dämmputzsystem mit Welnet '!$B$26)/25),0)</f>
        <v>0</v>
      </c>
      <c r="E6">
        <v>30</v>
      </c>
    </row>
    <row r="7" spans="1:5" x14ac:dyDescent="0.2">
      <c r="A7" t="s">
        <v>45</v>
      </c>
      <c r="B7" s="89">
        <v>18</v>
      </c>
      <c r="C7">
        <v>2.5299999999999998</v>
      </c>
      <c r="D7" s="88">
        <f>ROUNDUP((('Dämmputzsystem mit Welnet '!$B$11*'Dämmputzsystem mit Welnet '!$B$26)/25),0)</f>
        <v>0</v>
      </c>
      <c r="E7">
        <v>30</v>
      </c>
    </row>
    <row r="8" spans="1:5" x14ac:dyDescent="0.2">
      <c r="A8" t="s">
        <v>46</v>
      </c>
      <c r="B8" s="89">
        <v>22</v>
      </c>
      <c r="C8">
        <v>2.11</v>
      </c>
      <c r="D8" s="88">
        <f>ROUNDUP((('Dämmputzsystem mit Welnet '!$B$11*'Dämmputzsystem mit Welnet '!$B$26)/25),0)</f>
        <v>0</v>
      </c>
      <c r="E8">
        <v>27</v>
      </c>
    </row>
    <row r="9" spans="1:5" x14ac:dyDescent="0.2">
      <c r="A9" t="s">
        <v>47</v>
      </c>
      <c r="B9" s="89">
        <v>22</v>
      </c>
      <c r="C9">
        <v>2.5299999999999998</v>
      </c>
      <c r="D9" s="88">
        <f>ROUNDUP((('Dämmputzsystem mit Welnet '!$B$11*'Dämmputzsystem mit Welnet '!$B$26)/25),0)</f>
        <v>0</v>
      </c>
      <c r="E9">
        <v>27</v>
      </c>
    </row>
    <row r="10" spans="1:5" x14ac:dyDescent="0.2">
      <c r="A10" t="s">
        <v>48</v>
      </c>
      <c r="B10" s="89">
        <v>7</v>
      </c>
      <c r="C10">
        <v>2.11</v>
      </c>
      <c r="D10" s="88">
        <f>ROUNDUP((('Dämmputzsystem mit Welnet '!$B$11*'Dämmputzsystem mit Welnet '!$B$26)/25),0)</f>
        <v>0</v>
      </c>
      <c r="E10">
        <v>24</v>
      </c>
    </row>
    <row r="11" spans="1:5" x14ac:dyDescent="0.2">
      <c r="A11" t="s">
        <v>49</v>
      </c>
      <c r="B11" s="89">
        <v>7</v>
      </c>
      <c r="C11">
        <v>2.5299999999999998</v>
      </c>
      <c r="D11" s="88">
        <f>ROUNDUP((('Dämmputzsystem mit Welnet '!$B$11*'Dämmputzsystem mit Welnet '!$B$26)/25),0)</f>
        <v>0</v>
      </c>
      <c r="E11">
        <v>24</v>
      </c>
    </row>
    <row r="12" spans="1:5" x14ac:dyDescent="0.2">
      <c r="A12" t="s">
        <v>50</v>
      </c>
      <c r="B12" s="89">
        <v>11</v>
      </c>
      <c r="C12">
        <v>2.11</v>
      </c>
      <c r="D12" s="88">
        <f>ROUNDUP((('Dämmputzsystem mit Welnet '!$B$11*'Dämmputzsystem mit Welnet '!$B$26)/25),0)</f>
        <v>0</v>
      </c>
      <c r="E12">
        <v>24</v>
      </c>
    </row>
    <row r="13" spans="1:5" x14ac:dyDescent="0.2">
      <c r="A13" t="s">
        <v>51</v>
      </c>
      <c r="B13" s="89">
        <v>11</v>
      </c>
      <c r="C13">
        <v>2.5299999999999998</v>
      </c>
      <c r="D13" s="88">
        <f>ROUNDUP((('Dämmputzsystem mit Welnet '!$B$11*'Dämmputzsystem mit Welnet '!$B$26)/25),0)</f>
        <v>0</v>
      </c>
      <c r="E13">
        <v>24</v>
      </c>
    </row>
    <row r="14" spans="1:5" x14ac:dyDescent="0.2">
      <c r="A14" t="s">
        <v>52</v>
      </c>
      <c r="B14" s="89">
        <v>15</v>
      </c>
      <c r="C14">
        <v>2.11</v>
      </c>
      <c r="D14" s="88">
        <f>ROUNDUP((('Dämmputzsystem mit Welnet '!$B$11*'Dämmputzsystem mit Welnet '!$B$26)/25),0)</f>
        <v>0</v>
      </c>
      <c r="E14">
        <v>24</v>
      </c>
    </row>
    <row r="15" spans="1:5" x14ac:dyDescent="0.2">
      <c r="A15" t="s">
        <v>53</v>
      </c>
      <c r="B15" s="89">
        <v>15</v>
      </c>
      <c r="C15">
        <v>2.5299999999999998</v>
      </c>
      <c r="D15" s="88">
        <f>ROUNDUP((('Dämmputzsystem mit Welnet '!$B$11*'Dämmputzsystem mit Welnet '!$B$26)/25),0)</f>
        <v>0</v>
      </c>
      <c r="E15">
        <v>24</v>
      </c>
    </row>
    <row r="16" spans="1:5" x14ac:dyDescent="0.2">
      <c r="A16" t="s">
        <v>54</v>
      </c>
      <c r="B16" s="89">
        <v>9</v>
      </c>
      <c r="C16">
        <v>2.11</v>
      </c>
      <c r="D16" s="88">
        <f>ROUNDUP((('Dämmputzsystem mit Welnet '!$B$11*'Dämmputzsystem mit Welnet '!$B$26)/25),0)</f>
        <v>0</v>
      </c>
      <c r="E16">
        <v>13</v>
      </c>
    </row>
    <row r="17" spans="1:5" x14ac:dyDescent="0.2">
      <c r="A17" t="s">
        <v>55</v>
      </c>
      <c r="B17" s="89">
        <v>9</v>
      </c>
      <c r="C17">
        <v>2.5299999999999998</v>
      </c>
      <c r="D17" s="88">
        <f>ROUNDUP((('Dämmputzsystem mit Welnet '!$B$11*'Dämmputzsystem mit Welnet '!$B$26)/25),0)</f>
        <v>0</v>
      </c>
      <c r="E17">
        <v>13</v>
      </c>
    </row>
    <row r="18" spans="1:5" x14ac:dyDescent="0.2">
      <c r="A18" t="s">
        <v>56</v>
      </c>
      <c r="B18" s="89">
        <v>15</v>
      </c>
      <c r="C18">
        <v>2.11</v>
      </c>
      <c r="D18" s="88">
        <f>ROUNDUP((('Dämmputzsystem mit Welnet '!$B$11*'Dämmputzsystem mit Welnet '!$B$26)/25),0)</f>
        <v>0</v>
      </c>
      <c r="E18">
        <v>16</v>
      </c>
    </row>
    <row r="19" spans="1:5" x14ac:dyDescent="0.2">
      <c r="A19" t="s">
        <v>57</v>
      </c>
      <c r="B19" s="89">
        <v>15</v>
      </c>
      <c r="C19">
        <v>2.5299999999999998</v>
      </c>
      <c r="D19" s="88">
        <f>ROUNDUP((('Dämmputzsystem mit Welnet '!$B$11*'Dämmputzsystem mit Welnet '!$B$26)/25),0)</f>
        <v>0</v>
      </c>
      <c r="E19">
        <v>16</v>
      </c>
    </row>
    <row r="20" spans="1:5" x14ac:dyDescent="0.2">
      <c r="A20" t="s">
        <v>58</v>
      </c>
      <c r="B20" s="89">
        <v>7</v>
      </c>
      <c r="C20">
        <v>2.11</v>
      </c>
      <c r="D20" s="88">
        <f>ROUNDUP((('Dämmputzsystem mit Welnet '!$B$11*'Dämmputzsystem mit Welnet '!$B$26)/25),0)</f>
        <v>0</v>
      </c>
      <c r="E20">
        <v>13</v>
      </c>
    </row>
    <row r="21" spans="1:5" x14ac:dyDescent="0.2">
      <c r="A21" t="s">
        <v>59</v>
      </c>
      <c r="B21" s="89">
        <v>7</v>
      </c>
      <c r="C21">
        <v>2.5299999999999998</v>
      </c>
      <c r="D21" s="88">
        <f>ROUNDUP((('Dämmputzsystem mit Welnet '!$B$11*'Dämmputzsystem mit Welnet '!$B$26)/25),0)</f>
        <v>0</v>
      </c>
      <c r="E21">
        <v>13</v>
      </c>
    </row>
    <row r="22" spans="1:5" x14ac:dyDescent="0.2">
      <c r="A22" t="s">
        <v>60</v>
      </c>
      <c r="B22" s="89">
        <v>8</v>
      </c>
      <c r="C22">
        <v>2.11</v>
      </c>
      <c r="D22" s="88">
        <f>ROUNDUP((('Dämmputzsystem mit Welnet '!$B$11*'Dämmputzsystem mit Welnet '!$B$26)/25),0)</f>
        <v>0</v>
      </c>
      <c r="E22">
        <v>13</v>
      </c>
    </row>
    <row r="23" spans="1:5" x14ac:dyDescent="0.2">
      <c r="A23" t="s">
        <v>61</v>
      </c>
      <c r="B23" s="89">
        <v>8</v>
      </c>
      <c r="C23">
        <v>2.5299999999999998</v>
      </c>
      <c r="D23" s="88">
        <f>ROUNDUP((('Dämmputzsystem mit Welnet '!$B$11*'Dämmputzsystem mit Welnet '!$B$26)/25),0)</f>
        <v>0</v>
      </c>
      <c r="E23">
        <v>13</v>
      </c>
    </row>
    <row r="24" spans="1:5" x14ac:dyDescent="0.2">
      <c r="A24" t="s">
        <v>62</v>
      </c>
      <c r="B24" s="89">
        <v>11</v>
      </c>
      <c r="C24">
        <v>2.11</v>
      </c>
      <c r="D24" s="88">
        <f>ROUNDUP((('Dämmputzsystem mit Welnet '!$B$11*'Dämmputzsystem mit Welnet '!$B$26)/25),0)</f>
        <v>0</v>
      </c>
      <c r="E24">
        <v>13</v>
      </c>
    </row>
    <row r="25" spans="1:5" x14ac:dyDescent="0.2">
      <c r="A25" t="s">
        <v>63</v>
      </c>
      <c r="B25" s="89">
        <v>11</v>
      </c>
      <c r="C25">
        <v>2.5299999999999998</v>
      </c>
      <c r="D25" s="88">
        <f>ROUNDUP((('Dämmputzsystem mit Welnet '!$B$11*'Dämmputzsystem mit Welnet '!$B$26)/25),0)</f>
        <v>0</v>
      </c>
      <c r="E25">
        <v>13</v>
      </c>
    </row>
    <row r="26" spans="1:5" x14ac:dyDescent="0.2">
      <c r="A26" t="s">
        <v>64</v>
      </c>
      <c r="B26" s="89">
        <v>4</v>
      </c>
      <c r="C26">
        <v>2.11</v>
      </c>
      <c r="D26" s="88">
        <f>ROUNDUP((('Dämmputzsystem mit Welnet '!$B$11*'Dämmputzsystem mit Welnet '!$B$26)/25),0)</f>
        <v>0</v>
      </c>
      <c r="E26">
        <v>11</v>
      </c>
    </row>
    <row r="27" spans="1:5" x14ac:dyDescent="0.2">
      <c r="A27" t="s">
        <v>65</v>
      </c>
      <c r="B27" s="89">
        <v>4</v>
      </c>
      <c r="C27">
        <v>2.5299999999999998</v>
      </c>
      <c r="D27" s="88">
        <f>ROUNDUP((('Dämmputzsystem mit Welnet '!$B$11*'Dämmputzsystem mit Welnet '!$B$26)/25),0)</f>
        <v>0</v>
      </c>
      <c r="E27">
        <v>11</v>
      </c>
    </row>
    <row r="28" spans="1:5" x14ac:dyDescent="0.2">
      <c r="A28" t="s">
        <v>66</v>
      </c>
      <c r="B28" s="89">
        <v>18</v>
      </c>
      <c r="C28">
        <v>2.2200000000000002</v>
      </c>
      <c r="D28" s="88">
        <f>ROUNDUP((('Dämmputzsystem mit Welnet '!$B$11*'Dämmputzsystem mit Welnet '!$B$26)/25),0)</f>
        <v>0</v>
      </c>
      <c r="E28">
        <v>27</v>
      </c>
    </row>
    <row r="29" spans="1:5" x14ac:dyDescent="0.2">
      <c r="A29" t="s">
        <v>67</v>
      </c>
      <c r="B29" s="89">
        <v>18</v>
      </c>
      <c r="C29">
        <v>2.66</v>
      </c>
      <c r="D29" s="88">
        <f>ROUNDUP((('Dämmputzsystem mit Welnet '!$B$11*'Dämmputzsystem mit Welnet '!$B$26)/25),0)</f>
        <v>0</v>
      </c>
      <c r="E29">
        <v>27</v>
      </c>
    </row>
    <row r="30" spans="1:5" x14ac:dyDescent="0.2">
      <c r="A30" s="101" t="s">
        <v>68</v>
      </c>
      <c r="B30" s="89">
        <v>3</v>
      </c>
      <c r="C30">
        <v>1.65</v>
      </c>
      <c r="D30" s="88">
        <f>ROUNDUP((('Dämmputzsystem mit Welnet '!$B$11*'Dämmputzsystem mit Welnet '!$B$26)/25),0)</f>
        <v>0</v>
      </c>
      <c r="E30">
        <v>13</v>
      </c>
    </row>
    <row r="31" spans="1:5" x14ac:dyDescent="0.2">
      <c r="A31" s="101" t="s">
        <v>69</v>
      </c>
      <c r="B31" s="89">
        <v>3</v>
      </c>
      <c r="C31">
        <v>1.98</v>
      </c>
      <c r="D31" s="88">
        <f>ROUNDUP((('Dämmputzsystem mit Welnet '!$B$11*'Dämmputzsystem mit Welnet '!$B$26)/25),0)</f>
        <v>0</v>
      </c>
      <c r="E31">
        <v>13</v>
      </c>
    </row>
    <row r="32" spans="1:5" x14ac:dyDescent="0.2">
      <c r="A32" s="101" t="s">
        <v>70</v>
      </c>
      <c r="B32" s="89">
        <v>3.6</v>
      </c>
      <c r="C32">
        <v>1.65</v>
      </c>
      <c r="D32" s="88">
        <f>ROUNDUP((('Dämmputzsystem mit Welnet '!$B$11*'Dämmputzsystem mit Welnet '!$B$26)/25),0)</f>
        <v>0</v>
      </c>
      <c r="E32">
        <v>13</v>
      </c>
    </row>
    <row r="33" spans="1:5" x14ac:dyDescent="0.2">
      <c r="A33" s="101" t="s">
        <v>71</v>
      </c>
      <c r="B33" s="89">
        <v>3.6</v>
      </c>
      <c r="C33">
        <v>1.98</v>
      </c>
      <c r="D33" s="88">
        <f>ROUNDUP((('Dämmputzsystem mit Welnet '!$B$11*'Dämmputzsystem mit Welnet '!$B$26)/25),0)</f>
        <v>0</v>
      </c>
      <c r="E33">
        <v>13</v>
      </c>
    </row>
    <row r="34" spans="1:5" x14ac:dyDescent="0.2">
      <c r="A34" s="101" t="s">
        <v>72</v>
      </c>
      <c r="B34" s="89">
        <v>4.5</v>
      </c>
      <c r="C34">
        <v>1.65</v>
      </c>
      <c r="D34" s="88">
        <f>ROUNDUP((('Dämmputzsystem mit Welnet '!$B$11*'Dämmputzsystem mit Welnet '!$B$26)/25),0)</f>
        <v>0</v>
      </c>
      <c r="E34">
        <v>13</v>
      </c>
    </row>
    <row r="35" spans="1:5" x14ac:dyDescent="0.2">
      <c r="A35" s="101" t="s">
        <v>73</v>
      </c>
      <c r="B35" s="89">
        <v>4.5</v>
      </c>
      <c r="C35">
        <v>1.98</v>
      </c>
      <c r="D35" s="88">
        <f>ROUNDUP((('Dämmputzsystem mit Welnet '!$B$11*'Dämmputzsystem mit Welnet '!$B$26)/25),0)</f>
        <v>0</v>
      </c>
      <c r="E35">
        <v>13</v>
      </c>
    </row>
    <row r="36" spans="1:5" x14ac:dyDescent="0.2">
      <c r="A36" s="101" t="s">
        <v>74</v>
      </c>
      <c r="B36" s="89">
        <v>3</v>
      </c>
      <c r="C36">
        <v>1.65</v>
      </c>
      <c r="D36" s="88">
        <f>ROUNDUP((('Dämmputzsystem mit Welnet '!$B$11*'Dämmputzsystem mit Welnet '!$B$26)/25),0)</f>
        <v>0</v>
      </c>
      <c r="E36">
        <v>13</v>
      </c>
    </row>
    <row r="37" spans="1:5" x14ac:dyDescent="0.2">
      <c r="A37" s="101" t="s">
        <v>75</v>
      </c>
      <c r="B37" s="89">
        <v>3</v>
      </c>
      <c r="C37">
        <v>1.98</v>
      </c>
      <c r="D37" s="88">
        <f>ROUNDUP((('Dämmputzsystem mit Welnet '!$B$11*'Dämmputzsystem mit Welnet '!$B$26)/25),0)</f>
        <v>0</v>
      </c>
      <c r="E37">
        <v>13</v>
      </c>
    </row>
    <row r="38" spans="1:5" x14ac:dyDescent="0.2">
      <c r="A38" s="101" t="s">
        <v>76</v>
      </c>
      <c r="B38" s="89">
        <v>2.2999999999999998</v>
      </c>
      <c r="C38">
        <v>2.35</v>
      </c>
      <c r="D38" s="88">
        <f>ROUNDUP((('Dämmputzsystem mit Welnet '!$B$11*'Dämmputzsystem mit Welnet '!$B$26)/25),0)</f>
        <v>0</v>
      </c>
      <c r="E38">
        <v>12</v>
      </c>
    </row>
    <row r="39" spans="1:5" x14ac:dyDescent="0.2">
      <c r="A39" s="101" t="s">
        <v>77</v>
      </c>
      <c r="B39" s="89">
        <v>2.2999999999999998</v>
      </c>
      <c r="C39">
        <v>2.82</v>
      </c>
      <c r="D39" s="88">
        <f>ROUNDUP((('Dämmputzsystem mit Welnet '!$B$11*'Dämmputzsystem mit Welnet '!$B$26)/25),0)</f>
        <v>0</v>
      </c>
      <c r="E39">
        <v>12</v>
      </c>
    </row>
    <row r="40" spans="1:5" x14ac:dyDescent="0.2">
      <c r="A40" s="101" t="s">
        <v>78</v>
      </c>
      <c r="B40" s="89">
        <v>2.2999999999999998</v>
      </c>
      <c r="C40">
        <v>2.35</v>
      </c>
      <c r="D40" s="88">
        <f>ROUNDUP((('Dämmputzsystem mit Welnet '!$B$11*'Dämmputzsystem mit Welnet '!$B$26)/25),0)</f>
        <v>0</v>
      </c>
      <c r="E40">
        <v>13</v>
      </c>
    </row>
    <row r="41" spans="1:5" x14ac:dyDescent="0.2">
      <c r="A41" s="101" t="s">
        <v>129</v>
      </c>
      <c r="B41" s="89">
        <v>2.2999999999999998</v>
      </c>
      <c r="C41">
        <v>2.82</v>
      </c>
      <c r="D41" s="88">
        <f>ROUNDUP((('Dämmputzsystem mit Welnet '!$B$11*'Dämmputzsystem mit Welnet '!$B$26)/25),0)</f>
        <v>0</v>
      </c>
      <c r="E41">
        <v>13</v>
      </c>
    </row>
    <row r="42" spans="1:5" x14ac:dyDescent="0.2">
      <c r="A42" s="101" t="s">
        <v>79</v>
      </c>
      <c r="B42" s="89">
        <v>2.9</v>
      </c>
      <c r="C42">
        <v>2.35</v>
      </c>
      <c r="D42" s="88">
        <f>ROUNDUP((('Dämmputzsystem mit Welnet '!$B$11*'Dämmputzsystem mit Welnet '!$B$26)/25),0)</f>
        <v>0</v>
      </c>
      <c r="E42">
        <v>13</v>
      </c>
    </row>
    <row r="43" spans="1:5" x14ac:dyDescent="0.2">
      <c r="A43" s="101" t="s">
        <v>80</v>
      </c>
      <c r="B43" s="89">
        <v>2.9</v>
      </c>
      <c r="C43">
        <v>2.82</v>
      </c>
      <c r="D43" s="88">
        <f>ROUNDUP((('Dämmputzsystem mit Welnet '!$B$11*'Dämmputzsystem mit Welnet '!$B$26)/25),0)</f>
        <v>0</v>
      </c>
      <c r="E43">
        <v>13</v>
      </c>
    </row>
    <row r="44" spans="1:5" x14ac:dyDescent="0.2">
      <c r="A44" s="101" t="s">
        <v>81</v>
      </c>
      <c r="B44" s="89">
        <v>4.2</v>
      </c>
      <c r="C44">
        <v>2.35</v>
      </c>
      <c r="D44" s="88">
        <f>ROUNDUP((('Dämmputzsystem mit Welnet '!$B$11*'Dämmputzsystem mit Welnet '!$B$26)/25),0)</f>
        <v>0</v>
      </c>
      <c r="E44">
        <v>13</v>
      </c>
    </row>
    <row r="45" spans="1:5" x14ac:dyDescent="0.2">
      <c r="A45" s="101" t="s">
        <v>82</v>
      </c>
      <c r="B45" s="89">
        <v>4.2</v>
      </c>
      <c r="C45">
        <v>2.82</v>
      </c>
      <c r="D45" s="88">
        <f>ROUNDUP((('Dämmputzsystem mit Welnet '!$B$11*'Dämmputzsystem mit Welnet '!$B$26)/25),0)</f>
        <v>0</v>
      </c>
      <c r="E45">
        <v>13</v>
      </c>
    </row>
    <row r="46" spans="1:5" x14ac:dyDescent="0.2">
      <c r="A46" s="101" t="s">
        <v>83</v>
      </c>
      <c r="B46" s="89">
        <v>2.4</v>
      </c>
      <c r="C46">
        <v>2.35</v>
      </c>
      <c r="D46" s="88">
        <f>ROUNDUP((('Dämmputzsystem mit Welnet '!$B$11*'Dämmputzsystem mit Welnet '!$B$26)/25),0)</f>
        <v>0</v>
      </c>
      <c r="E46">
        <v>13</v>
      </c>
    </row>
    <row r="47" spans="1:5" x14ac:dyDescent="0.2">
      <c r="A47" s="101" t="s">
        <v>84</v>
      </c>
      <c r="B47" s="89">
        <v>2.4</v>
      </c>
      <c r="C47">
        <v>2.82</v>
      </c>
      <c r="D47" s="88">
        <f>ROUNDUP((('Dämmputzsystem mit Welnet '!$B$11*'Dämmputzsystem mit Welnet '!$B$26)/25),0)</f>
        <v>0</v>
      </c>
      <c r="E47">
        <v>13</v>
      </c>
    </row>
    <row r="48" spans="1:5" x14ac:dyDescent="0.2">
      <c r="A48" s="101" t="s">
        <v>85</v>
      </c>
      <c r="B48" s="89">
        <v>3.5</v>
      </c>
      <c r="C48">
        <v>2.35</v>
      </c>
      <c r="D48" s="88">
        <f>ROUNDUP((('Dämmputzsystem mit Welnet '!$B$11*'Dämmputzsystem mit Welnet '!$B$26)/25),0)</f>
        <v>0</v>
      </c>
      <c r="E48">
        <v>13</v>
      </c>
    </row>
    <row r="49" spans="1:5" x14ac:dyDescent="0.2">
      <c r="A49" s="101" t="s">
        <v>86</v>
      </c>
      <c r="B49" s="89">
        <v>3.5</v>
      </c>
      <c r="C49">
        <v>2.82</v>
      </c>
      <c r="D49" s="88">
        <f>ROUNDUP((('Dämmputzsystem mit Welnet '!$B$11*'Dämmputzsystem mit Welnet '!$B$26)/25),0)</f>
        <v>0</v>
      </c>
      <c r="E49">
        <v>13</v>
      </c>
    </row>
    <row r="50" spans="1:5" x14ac:dyDescent="0.2">
      <c r="A50" s="101" t="s">
        <v>87</v>
      </c>
      <c r="B50" s="89">
        <v>5.6</v>
      </c>
      <c r="C50">
        <v>2.81</v>
      </c>
      <c r="D50" s="88">
        <f>ROUNDUP((('Dämmputzsystem mit Welnet '!$B$11*'Dämmputzsystem mit Welnet '!$B$26)/25),0)</f>
        <v>0</v>
      </c>
      <c r="E50">
        <v>13</v>
      </c>
    </row>
    <row r="51" spans="1:5" x14ac:dyDescent="0.2">
      <c r="A51" s="101" t="s">
        <v>88</v>
      </c>
      <c r="B51" s="89">
        <v>5.6</v>
      </c>
      <c r="C51">
        <v>3.38</v>
      </c>
      <c r="D51" s="88">
        <f>ROUNDUP((('Dämmputzsystem mit Welnet '!$B$11*'Dämmputzsystem mit Welnet '!$B$26)/25),0)</f>
        <v>0</v>
      </c>
      <c r="E51">
        <v>13</v>
      </c>
    </row>
    <row r="52" spans="1:5" x14ac:dyDescent="0.2">
      <c r="A52" s="101" t="s">
        <v>89</v>
      </c>
      <c r="B52" s="89">
        <v>5.6</v>
      </c>
      <c r="C52">
        <v>2.81</v>
      </c>
      <c r="D52" s="88">
        <f>ROUNDUP((('Dämmputzsystem mit Welnet '!$B$11*'Dämmputzsystem mit Welnet '!$B$26)/25),0)</f>
        <v>0</v>
      </c>
      <c r="E52">
        <v>13</v>
      </c>
    </row>
    <row r="53" spans="1:5" x14ac:dyDescent="0.2">
      <c r="A53" s="101" t="s">
        <v>90</v>
      </c>
      <c r="B53" s="89">
        <v>5.6</v>
      </c>
      <c r="C53">
        <v>3.38</v>
      </c>
      <c r="D53" s="88">
        <f>ROUNDUP((('Dämmputzsystem mit Welnet '!$B$11*'Dämmputzsystem mit Welnet '!$B$26)/25),0)</f>
        <v>0</v>
      </c>
      <c r="E53">
        <v>13</v>
      </c>
    </row>
    <row r="54" spans="1:5" x14ac:dyDescent="0.2">
      <c r="A54" s="101" t="s">
        <v>131</v>
      </c>
      <c r="B54" s="89">
        <v>4</v>
      </c>
      <c r="C54">
        <v>2.1800000000000002</v>
      </c>
      <c r="D54" s="88">
        <f>ROUNDUP((('Dämmputzsystem mit Welnet '!$B$11*'Dämmputzsystem mit Welnet '!$B$26)/25),0)</f>
        <v>0</v>
      </c>
      <c r="E54">
        <v>13</v>
      </c>
    </row>
    <row r="55" spans="1:5" x14ac:dyDescent="0.2">
      <c r="A55" s="101" t="s">
        <v>132</v>
      </c>
      <c r="B55" s="89">
        <v>4</v>
      </c>
      <c r="C55">
        <v>2.5299999999999998</v>
      </c>
      <c r="D55" s="88">
        <f>ROUNDUP((('Dämmputzsystem mit Welnet '!$B$11*'Dämmputzsystem mit Welnet '!$B$26)/25),0)</f>
        <v>0</v>
      </c>
      <c r="E55">
        <v>13</v>
      </c>
    </row>
    <row r="56" spans="1:5" x14ac:dyDescent="0.2">
      <c r="A56" s="101" t="s">
        <v>91</v>
      </c>
      <c r="B56" s="89">
        <v>1.9</v>
      </c>
      <c r="C56">
        <v>4.33</v>
      </c>
      <c r="D56" s="88">
        <f>ROUNDUP((('Dämmputzsystem mit Welnet '!$B$11*'Dämmputzsystem mit Welnet '!$B$26)/25),0)</f>
        <v>0</v>
      </c>
      <c r="E56">
        <v>12</v>
      </c>
    </row>
    <row r="57" spans="1:5" x14ac:dyDescent="0.2">
      <c r="A57" s="101" t="s">
        <v>92</v>
      </c>
      <c r="B57" s="89">
        <v>1.9</v>
      </c>
      <c r="C57">
        <v>5.19</v>
      </c>
      <c r="D57" s="88">
        <f>ROUNDUP((('Dämmputzsystem mit Welnet '!$B$11*'Dämmputzsystem mit Welnet '!$B$26)/25),0)</f>
        <v>0</v>
      </c>
      <c r="E57">
        <v>12</v>
      </c>
    </row>
    <row r="58" spans="1:5" x14ac:dyDescent="0.2">
      <c r="A58" s="101" t="s">
        <v>93</v>
      </c>
      <c r="B58" s="89">
        <v>2.2000000000000002</v>
      </c>
      <c r="C58">
        <v>4.33</v>
      </c>
      <c r="D58" s="88">
        <f>ROUNDUP((('Dämmputzsystem mit Welnet '!$B$11*'Dämmputzsystem mit Welnet '!$B$26)/25),0)</f>
        <v>0</v>
      </c>
      <c r="E58">
        <v>12</v>
      </c>
    </row>
    <row r="59" spans="1:5" x14ac:dyDescent="0.2">
      <c r="A59" s="101" t="s">
        <v>94</v>
      </c>
      <c r="B59" s="89">
        <v>2.2000000000000002</v>
      </c>
      <c r="C59">
        <v>5.19</v>
      </c>
      <c r="D59" s="88">
        <f>ROUNDUP((('Dämmputzsystem mit Welnet '!$B$11*'Dämmputzsystem mit Welnet '!$B$26)/25),0)</f>
        <v>0</v>
      </c>
      <c r="E59">
        <v>12</v>
      </c>
    </row>
    <row r="60" spans="1:5" x14ac:dyDescent="0.2">
      <c r="A60" s="101" t="s">
        <v>95</v>
      </c>
      <c r="B60" s="89">
        <v>3</v>
      </c>
      <c r="C60">
        <v>4.33</v>
      </c>
      <c r="D60" s="88">
        <f>ROUNDUP((('Dämmputzsystem mit Welnet '!$B$11*'Dämmputzsystem mit Welnet '!$B$26)/25),0)</f>
        <v>0</v>
      </c>
      <c r="E60">
        <v>13</v>
      </c>
    </row>
    <row r="61" spans="1:5" x14ac:dyDescent="0.2">
      <c r="A61" s="101" t="s">
        <v>96</v>
      </c>
      <c r="B61" s="89">
        <v>3</v>
      </c>
      <c r="C61">
        <v>5.19</v>
      </c>
      <c r="D61" s="88">
        <f>ROUNDUP((('Dämmputzsystem mit Welnet '!$B$11*'Dämmputzsystem mit Welnet '!$B$26)/25),0)</f>
        <v>0</v>
      </c>
      <c r="E61">
        <v>13</v>
      </c>
    </row>
    <row r="62" spans="1:5" x14ac:dyDescent="0.2">
      <c r="A62" s="101" t="s">
        <v>97</v>
      </c>
      <c r="B62" s="89">
        <v>3.8</v>
      </c>
      <c r="C62">
        <v>4.33</v>
      </c>
      <c r="D62" s="88">
        <f>ROUNDUP((('Dämmputzsystem mit Welnet '!$B$11*'Dämmputzsystem mit Welnet '!$B$26)/25),0)</f>
        <v>0</v>
      </c>
      <c r="E62">
        <v>13</v>
      </c>
    </row>
    <row r="63" spans="1:5" x14ac:dyDescent="0.2">
      <c r="A63" s="101" t="s">
        <v>98</v>
      </c>
      <c r="B63" s="89">
        <v>3.8</v>
      </c>
      <c r="C63">
        <v>5.19</v>
      </c>
      <c r="D63" s="88">
        <f>ROUNDUP((('Dämmputzsystem mit Welnet '!$B$11*'Dämmputzsystem mit Welnet '!$B$26)/25),0)</f>
        <v>0</v>
      </c>
      <c r="E63">
        <v>13</v>
      </c>
    </row>
    <row r="64" spans="1:5" x14ac:dyDescent="0.2">
      <c r="A64" s="101" t="s">
        <v>99</v>
      </c>
      <c r="B64" s="89">
        <v>2.5</v>
      </c>
      <c r="C64">
        <v>4.33</v>
      </c>
      <c r="D64" s="88">
        <f>ROUNDUP((('Dämmputzsystem mit Welnet '!$B$11*'Dämmputzsystem mit Welnet '!$B$26)/25),0)</f>
        <v>0</v>
      </c>
      <c r="E64">
        <v>13</v>
      </c>
    </row>
    <row r="65" spans="1:5" x14ac:dyDescent="0.2">
      <c r="A65" s="101" t="s">
        <v>100</v>
      </c>
      <c r="B65" s="89">
        <v>2.5</v>
      </c>
      <c r="C65">
        <v>5.19</v>
      </c>
      <c r="D65" s="88">
        <f>ROUNDUP((('Dämmputzsystem mit Welnet '!$B$11*'Dämmputzsystem mit Welnet '!$B$26)/25),0)</f>
        <v>0</v>
      </c>
      <c r="E65">
        <v>13</v>
      </c>
    </row>
    <row r="66" spans="1:5" x14ac:dyDescent="0.2">
      <c r="A66" s="101" t="s">
        <v>101</v>
      </c>
      <c r="B66" s="89">
        <v>3.4</v>
      </c>
      <c r="C66">
        <v>4.33</v>
      </c>
      <c r="D66" s="88">
        <f>ROUNDUP((('Dämmputzsystem mit Welnet '!$B$11*'Dämmputzsystem mit Welnet '!$B$26)/25),0)</f>
        <v>0</v>
      </c>
      <c r="E66">
        <v>13</v>
      </c>
    </row>
    <row r="67" spans="1:5" x14ac:dyDescent="0.2">
      <c r="A67" s="101" t="s">
        <v>102</v>
      </c>
      <c r="B67" s="89">
        <v>3.4</v>
      </c>
      <c r="C67">
        <v>5.19</v>
      </c>
      <c r="D67" s="88">
        <f>ROUNDUP((('Dämmputzsystem mit Welnet '!$B$11*'Dämmputzsystem mit Welnet '!$B$26)/25),0)</f>
        <v>0</v>
      </c>
      <c r="E67">
        <v>13</v>
      </c>
    </row>
    <row r="68" spans="1:5" x14ac:dyDescent="0.2">
      <c r="A68" s="101" t="s">
        <v>103</v>
      </c>
      <c r="B68" s="89">
        <v>2.7</v>
      </c>
      <c r="C68">
        <v>4.29</v>
      </c>
      <c r="D68" s="88">
        <f>ROUNDUP((('Dämmputzsystem mit Welnet '!$B$11*'Dämmputzsystem mit Welnet '!$B$26)/25),0)</f>
        <v>0</v>
      </c>
      <c r="E68">
        <v>12</v>
      </c>
    </row>
    <row r="69" spans="1:5" x14ac:dyDescent="0.2">
      <c r="A69" s="101" t="s">
        <v>104</v>
      </c>
      <c r="B69" s="89">
        <v>2.7</v>
      </c>
      <c r="C69">
        <v>5.14</v>
      </c>
      <c r="D69" s="88">
        <f>ROUNDUP((('Dämmputzsystem mit Welnet '!$B$11*'Dämmputzsystem mit Welnet '!$B$26)/25),0)</f>
        <v>0</v>
      </c>
      <c r="E69">
        <v>12</v>
      </c>
    </row>
    <row r="70" spans="1:5" x14ac:dyDescent="0.2">
      <c r="A70" s="101" t="s">
        <v>105</v>
      </c>
      <c r="B70" s="89">
        <v>3.6</v>
      </c>
      <c r="C70">
        <v>4.29</v>
      </c>
      <c r="D70" s="88">
        <f>ROUNDUP((('Dämmputzsystem mit Welnet '!$B$11*'Dämmputzsystem mit Welnet '!$B$26)/25),0)</f>
        <v>0</v>
      </c>
      <c r="E70">
        <v>13</v>
      </c>
    </row>
    <row r="71" spans="1:5" x14ac:dyDescent="0.2">
      <c r="A71" s="101" t="s">
        <v>106</v>
      </c>
      <c r="B71" s="89">
        <v>3.6</v>
      </c>
      <c r="C71">
        <v>5.14</v>
      </c>
      <c r="D71" s="88">
        <f>ROUNDUP((('Dämmputzsystem mit Welnet '!$B$11*'Dämmputzsystem mit Welnet '!$B$26)/25),0)</f>
        <v>0</v>
      </c>
      <c r="E71">
        <v>13</v>
      </c>
    </row>
    <row r="72" spans="1:5" x14ac:dyDescent="0.2">
      <c r="A72" s="101" t="s">
        <v>107</v>
      </c>
      <c r="B72" s="89">
        <v>4.3</v>
      </c>
      <c r="C72">
        <v>4.29</v>
      </c>
      <c r="D72" s="88">
        <f>ROUNDUP((('Dämmputzsystem mit Welnet '!$B$11*'Dämmputzsystem mit Welnet '!$B$26)/25),0)</f>
        <v>0</v>
      </c>
      <c r="E72">
        <v>13</v>
      </c>
    </row>
    <row r="73" spans="1:5" x14ac:dyDescent="0.2">
      <c r="A73" s="101" t="s">
        <v>108</v>
      </c>
      <c r="B73" s="89">
        <v>4.3</v>
      </c>
      <c r="C73">
        <v>5.14</v>
      </c>
      <c r="D73" s="88">
        <f>ROUNDUP((('Dämmputzsystem mit Welnet '!$B$11*'Dämmputzsystem mit Welnet '!$B$26)/25),0)</f>
        <v>0</v>
      </c>
      <c r="E73">
        <v>13</v>
      </c>
    </row>
    <row r="74" spans="1:5" x14ac:dyDescent="0.2">
      <c r="A74" s="101" t="s">
        <v>109</v>
      </c>
      <c r="B74" s="89">
        <v>3.8</v>
      </c>
      <c r="C74">
        <v>4.29</v>
      </c>
      <c r="D74" s="88">
        <f>ROUNDUP((('Dämmputzsystem mit Welnet '!$B$11*'Dämmputzsystem mit Welnet '!$B$26)/25),0)</f>
        <v>0</v>
      </c>
      <c r="E74">
        <v>13</v>
      </c>
    </row>
    <row r="75" spans="1:5" x14ac:dyDescent="0.2">
      <c r="A75" s="101" t="s">
        <v>110</v>
      </c>
      <c r="B75" s="89">
        <v>3.8</v>
      </c>
      <c r="C75">
        <v>5.14</v>
      </c>
      <c r="D75" s="88">
        <f>ROUNDUP((('Dämmputzsystem mit Welnet '!$B$11*'Dämmputzsystem mit Welnet '!$B$26)/25),0)</f>
        <v>0</v>
      </c>
      <c r="E75">
        <v>13</v>
      </c>
    </row>
    <row r="76" spans="1:5" x14ac:dyDescent="0.2">
      <c r="A76" s="101" t="s">
        <v>111</v>
      </c>
      <c r="B76" s="89">
        <v>4.5</v>
      </c>
      <c r="C76">
        <v>4.29</v>
      </c>
      <c r="D76" s="88">
        <f>ROUNDUP((('Dämmputzsystem mit Welnet '!$B$11*'Dämmputzsystem mit Welnet '!$B$26)/25),0)</f>
        <v>0</v>
      </c>
      <c r="E76">
        <v>13</v>
      </c>
    </row>
    <row r="77" spans="1:5" x14ac:dyDescent="0.2">
      <c r="A77" s="101" t="s">
        <v>112</v>
      </c>
      <c r="B77" s="89">
        <v>4.5</v>
      </c>
      <c r="C77">
        <v>5.14</v>
      </c>
      <c r="D77" s="88">
        <f>ROUNDUP((('Dämmputzsystem mit Welnet '!$B$11*'Dämmputzsystem mit Welnet '!$B$26)/25),0)</f>
        <v>0</v>
      </c>
      <c r="E77">
        <v>13</v>
      </c>
    </row>
    <row r="78" spans="1:5" x14ac:dyDescent="0.2">
      <c r="A78" s="101" t="s">
        <v>113</v>
      </c>
      <c r="B78" s="89">
        <v>6</v>
      </c>
      <c r="C78" s="101">
        <v>2.4500000000000002</v>
      </c>
      <c r="D78" s="88">
        <f>ROUNDUP((('Dämmputzsystem mit Welnet '!$B$11*'Dämmputzsystem mit Welnet '!$B$26)/25),0)</f>
        <v>0</v>
      </c>
      <c r="E78">
        <v>12</v>
      </c>
    </row>
    <row r="79" spans="1:5" x14ac:dyDescent="0.2">
      <c r="A79" s="101" t="s">
        <v>114</v>
      </c>
      <c r="B79" s="89">
        <v>6</v>
      </c>
      <c r="C79" s="101">
        <v>2.94</v>
      </c>
      <c r="D79" s="88">
        <f>ROUNDUP((('Dämmputzsystem mit Welnet '!$B$11*'Dämmputzsystem mit Welnet '!$B$26)/25),0)</f>
        <v>0</v>
      </c>
      <c r="E79">
        <v>12</v>
      </c>
    </row>
    <row r="80" spans="1:5" x14ac:dyDescent="0.2">
      <c r="A80" s="101" t="s">
        <v>115</v>
      </c>
      <c r="B80" s="89">
        <v>2.4</v>
      </c>
      <c r="C80">
        <v>5.29</v>
      </c>
      <c r="D80" s="88">
        <f>ROUNDUP((('Dämmputzsystem mit Welnet '!$B$11*'Dämmputzsystem mit Welnet '!$B$26)/25),0)</f>
        <v>0</v>
      </c>
      <c r="E80">
        <v>13</v>
      </c>
    </row>
    <row r="81" spans="1:5" x14ac:dyDescent="0.2">
      <c r="A81" s="101" t="s">
        <v>116</v>
      </c>
      <c r="B81" s="89">
        <v>2.4</v>
      </c>
      <c r="C81">
        <v>6.35</v>
      </c>
      <c r="D81" s="88">
        <f>ROUNDUP((('Dämmputzsystem mit Welnet '!$B$11*'Dämmputzsystem mit Welnet '!$B$26)/25),0)</f>
        <v>0</v>
      </c>
      <c r="E81">
        <v>13</v>
      </c>
    </row>
    <row r="82" spans="1:5" x14ac:dyDescent="0.2">
      <c r="A82" s="101" t="s">
        <v>117</v>
      </c>
      <c r="B82" s="89">
        <v>3.2</v>
      </c>
      <c r="C82">
        <v>5.29</v>
      </c>
      <c r="D82" s="88">
        <f>ROUNDUP((('Dämmputzsystem mit Welnet '!$B$11*'Dämmputzsystem mit Welnet '!$B$26)/25),0)</f>
        <v>0</v>
      </c>
      <c r="E82">
        <v>13</v>
      </c>
    </row>
    <row r="83" spans="1:5" x14ac:dyDescent="0.2">
      <c r="A83" s="101" t="s">
        <v>118</v>
      </c>
      <c r="B83" s="89">
        <v>3.2</v>
      </c>
      <c r="C83">
        <v>6.35</v>
      </c>
      <c r="D83" s="88">
        <f>ROUNDUP((('Dämmputzsystem mit Welnet '!$B$11*'Dämmputzsystem mit Welnet '!$B$26)/25),0)</f>
        <v>0</v>
      </c>
      <c r="E83">
        <v>13</v>
      </c>
    </row>
    <row r="84" spans="1:5" x14ac:dyDescent="0.2">
      <c r="A84" s="101" t="s">
        <v>119</v>
      </c>
      <c r="B84" s="89">
        <v>4.2</v>
      </c>
      <c r="C84">
        <v>5.29</v>
      </c>
      <c r="D84" s="88">
        <f>ROUNDUP((('Dämmputzsystem mit Welnet '!$B$11*'Dämmputzsystem mit Welnet '!$B$26)/25),0)</f>
        <v>0</v>
      </c>
      <c r="E84">
        <v>13</v>
      </c>
    </row>
    <row r="85" spans="1:5" x14ac:dyDescent="0.2">
      <c r="A85" s="101" t="s">
        <v>120</v>
      </c>
      <c r="B85" s="89">
        <v>4.2</v>
      </c>
      <c r="C85">
        <v>6.35</v>
      </c>
      <c r="D85" s="88">
        <f>ROUNDUP((('Dämmputzsystem mit Welnet '!$B$11*'Dämmputzsystem mit Welnet '!$B$26)/25),0)</f>
        <v>0</v>
      </c>
      <c r="E85">
        <v>13</v>
      </c>
    </row>
    <row r="86" spans="1:5" x14ac:dyDescent="0.2">
      <c r="C86"/>
    </row>
    <row r="88" spans="1:5" x14ac:dyDescent="0.2">
      <c r="A88" s="101" t="s">
        <v>121</v>
      </c>
      <c r="B88" s="89">
        <v>0.5</v>
      </c>
      <c r="C88">
        <v>14.65</v>
      </c>
      <c r="D88" s="88">
        <f>ROUNDUP((($B88*'Dämmputzsystem mit Welnet '!B$26)/15),0)</f>
        <v>0</v>
      </c>
    </row>
    <row r="89" spans="1:5" x14ac:dyDescent="0.2">
      <c r="A89" s="101" t="s">
        <v>122</v>
      </c>
      <c r="B89" s="89">
        <v>0.5</v>
      </c>
      <c r="C89">
        <v>17.55</v>
      </c>
      <c r="D89" s="88">
        <f>ROUNDUP((($B89*'Dämmputzsystem mit Welnet '!B$26)/15),0)</f>
        <v>0</v>
      </c>
    </row>
    <row r="90" spans="1:5" x14ac:dyDescent="0.2">
      <c r="A90" s="101" t="s">
        <v>123</v>
      </c>
      <c r="B90" s="89">
        <v>0.4</v>
      </c>
      <c r="C90">
        <v>22.56</v>
      </c>
      <c r="D90" s="88">
        <f>ROUNDUP((($B90*'Dämmputzsystem mit Welnet '!B$26)/12.5),0)</f>
        <v>0</v>
      </c>
    </row>
    <row r="91" spans="1:5" x14ac:dyDescent="0.2">
      <c r="A91" s="101" t="s">
        <v>124</v>
      </c>
      <c r="B91" s="89">
        <v>0.4</v>
      </c>
      <c r="C91">
        <v>27.08</v>
      </c>
      <c r="D91" s="88">
        <f>ROUNDUP((($B91*'Dämmputzsystem mit Welnet '!B$26)/12.5),0)</f>
        <v>0</v>
      </c>
    </row>
    <row r="92" spans="1:5" x14ac:dyDescent="0.2">
      <c r="A92" s="101"/>
    </row>
    <row r="94" spans="1:5" ht="25.5" x14ac:dyDescent="0.2">
      <c r="A94" s="100" t="s">
        <v>37</v>
      </c>
      <c r="B94">
        <v>4</v>
      </c>
      <c r="C94" s="101">
        <v>2.1800000000000002</v>
      </c>
      <c r="D94">
        <f>ROUNDUP((('Dämmputzsystem mit Welnet '!B11*'Dämmputzsystem mit Welnet '!B26)/20),0)</f>
        <v>0</v>
      </c>
    </row>
    <row r="95" spans="1:5" x14ac:dyDescent="0.2">
      <c r="A95" s="100" t="s">
        <v>128</v>
      </c>
      <c r="B95">
        <v>6</v>
      </c>
      <c r="C95" s="101">
        <v>2.4500000000000002</v>
      </c>
      <c r="D95">
        <f>ROUNDUP((('Dämmputzsystem mit Welnet '!B11*'Dämmputzsystem mit Welnet '!B26)/25),0)</f>
        <v>0</v>
      </c>
    </row>
  </sheetData>
  <pageMargins left="0.7" right="0.7" top="0.78740157499999996" bottom="0.78740157499999996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96"/>
  <sheetViews>
    <sheetView topLeftCell="A67" workbookViewId="0">
      <selection activeCell="C88" sqref="C88:C91"/>
    </sheetView>
  </sheetViews>
  <sheetFormatPr baseColWidth="10" defaultRowHeight="12.75" x14ac:dyDescent="0.2"/>
  <cols>
    <col min="1" max="1" width="58" customWidth="1"/>
    <col min="2" max="2" width="11.42578125" style="89"/>
    <col min="3" max="3" width="11.42578125" style="101"/>
    <col min="4" max="4" width="11.42578125" style="88"/>
  </cols>
  <sheetData>
    <row r="2" spans="1:5" x14ac:dyDescent="0.2">
      <c r="A2" s="101" t="s">
        <v>40</v>
      </c>
      <c r="C2" s="89">
        <v>21.84</v>
      </c>
    </row>
    <row r="3" spans="1:5" x14ac:dyDescent="0.2">
      <c r="A3" s="101" t="s">
        <v>41</v>
      </c>
      <c r="C3" s="89">
        <v>21.84</v>
      </c>
    </row>
    <row r="6" spans="1:5" x14ac:dyDescent="0.2">
      <c r="A6" t="s">
        <v>44</v>
      </c>
      <c r="B6" s="89">
        <v>18</v>
      </c>
      <c r="C6">
        <v>2.11</v>
      </c>
      <c r="D6" s="88">
        <f>ROUNDUP((('Dämmputzsystem tragf. Untergr.'!$B$12*'Dämmputzsystem tragf. Untergr.'!$B$24)/25),0)</f>
        <v>0</v>
      </c>
      <c r="E6">
        <v>30</v>
      </c>
    </row>
    <row r="7" spans="1:5" x14ac:dyDescent="0.2">
      <c r="A7" t="s">
        <v>45</v>
      </c>
      <c r="B7" s="89">
        <v>18</v>
      </c>
      <c r="C7">
        <v>2.5299999999999998</v>
      </c>
      <c r="D7" s="88">
        <f>ROUNDUP((('Dämmputzsystem tragf. Untergr.'!$B$12*'Dämmputzsystem tragf. Untergr.'!$B$24)/25),0)</f>
        <v>0</v>
      </c>
      <c r="E7">
        <v>30</v>
      </c>
    </row>
    <row r="8" spans="1:5" x14ac:dyDescent="0.2">
      <c r="A8" t="s">
        <v>46</v>
      </c>
      <c r="B8" s="89">
        <v>22</v>
      </c>
      <c r="C8">
        <v>2.11</v>
      </c>
      <c r="D8" s="88">
        <f>ROUNDUP((('Dämmputzsystem tragf. Untergr.'!$B$12*'Dämmputzsystem tragf. Untergr.'!$B$24)/25),0)</f>
        <v>0</v>
      </c>
      <c r="E8">
        <v>27</v>
      </c>
    </row>
    <row r="9" spans="1:5" x14ac:dyDescent="0.2">
      <c r="A9" t="s">
        <v>47</v>
      </c>
      <c r="B9" s="89">
        <v>22</v>
      </c>
      <c r="C9">
        <v>2.5299999999999998</v>
      </c>
      <c r="D9" s="88">
        <f>ROUNDUP((('Dämmputzsystem tragf. Untergr.'!$B$12*'Dämmputzsystem tragf. Untergr.'!$B$24)/25),0)</f>
        <v>0</v>
      </c>
      <c r="E9">
        <v>27</v>
      </c>
    </row>
    <row r="10" spans="1:5" x14ac:dyDescent="0.2">
      <c r="A10" t="s">
        <v>48</v>
      </c>
      <c r="B10" s="89">
        <v>7</v>
      </c>
      <c r="C10">
        <v>2.11</v>
      </c>
      <c r="D10" s="88">
        <f>ROUNDUP((('Dämmputzsystem tragf. Untergr.'!$B$12*'Dämmputzsystem tragf. Untergr.'!$B$24)/25),0)</f>
        <v>0</v>
      </c>
      <c r="E10">
        <v>24</v>
      </c>
    </row>
    <row r="11" spans="1:5" x14ac:dyDescent="0.2">
      <c r="A11" t="s">
        <v>49</v>
      </c>
      <c r="B11" s="89">
        <v>7</v>
      </c>
      <c r="C11">
        <v>2.5299999999999998</v>
      </c>
      <c r="D11" s="88">
        <f>ROUNDUP((('Dämmputzsystem tragf. Untergr.'!$B$12*'Dämmputzsystem tragf. Untergr.'!$B$24)/25),0)</f>
        <v>0</v>
      </c>
      <c r="E11">
        <v>24</v>
      </c>
    </row>
    <row r="12" spans="1:5" x14ac:dyDescent="0.2">
      <c r="A12" t="s">
        <v>50</v>
      </c>
      <c r="B12" s="89">
        <v>11</v>
      </c>
      <c r="C12">
        <v>2.11</v>
      </c>
      <c r="D12" s="88">
        <f>ROUNDUP((('Dämmputzsystem tragf. Untergr.'!$B$12*'Dämmputzsystem tragf. Untergr.'!$B$24)/25),0)</f>
        <v>0</v>
      </c>
      <c r="E12">
        <v>24</v>
      </c>
    </row>
    <row r="13" spans="1:5" x14ac:dyDescent="0.2">
      <c r="A13" t="s">
        <v>51</v>
      </c>
      <c r="B13" s="89">
        <v>11</v>
      </c>
      <c r="C13">
        <v>2.5299999999999998</v>
      </c>
      <c r="D13" s="88">
        <f>ROUNDUP((('Dämmputzsystem tragf. Untergr.'!$B$12*'Dämmputzsystem tragf. Untergr.'!$B$24)/25),0)</f>
        <v>0</v>
      </c>
      <c r="E13">
        <v>24</v>
      </c>
    </row>
    <row r="14" spans="1:5" x14ac:dyDescent="0.2">
      <c r="A14" t="s">
        <v>52</v>
      </c>
      <c r="B14" s="89">
        <v>15</v>
      </c>
      <c r="C14">
        <v>2.11</v>
      </c>
      <c r="D14" s="88">
        <f>ROUNDUP((('Dämmputzsystem tragf. Untergr.'!$B$12*'Dämmputzsystem tragf. Untergr.'!$B$24)/25),0)</f>
        <v>0</v>
      </c>
      <c r="E14">
        <v>24</v>
      </c>
    </row>
    <row r="15" spans="1:5" x14ac:dyDescent="0.2">
      <c r="A15" t="s">
        <v>53</v>
      </c>
      <c r="B15" s="89">
        <v>15</v>
      </c>
      <c r="C15">
        <v>2.5299999999999998</v>
      </c>
      <c r="D15" s="88">
        <f>ROUNDUP((('Dämmputzsystem tragf. Untergr.'!$B$12*'Dämmputzsystem tragf. Untergr.'!$B$24)/25),0)</f>
        <v>0</v>
      </c>
      <c r="E15">
        <v>24</v>
      </c>
    </row>
    <row r="16" spans="1:5" x14ac:dyDescent="0.2">
      <c r="A16" t="s">
        <v>54</v>
      </c>
      <c r="B16" s="89">
        <v>9</v>
      </c>
      <c r="C16">
        <v>2.11</v>
      </c>
      <c r="D16" s="88">
        <f>ROUNDUP((('Dämmputzsystem tragf. Untergr.'!$B$12*'Dämmputzsystem tragf. Untergr.'!$B$24)/25),0)</f>
        <v>0</v>
      </c>
      <c r="E16">
        <v>13</v>
      </c>
    </row>
    <row r="17" spans="1:5" x14ac:dyDescent="0.2">
      <c r="A17" t="s">
        <v>55</v>
      </c>
      <c r="B17" s="89">
        <v>9</v>
      </c>
      <c r="C17">
        <v>2.5299999999999998</v>
      </c>
      <c r="D17" s="88">
        <f>ROUNDUP((('Dämmputzsystem tragf. Untergr.'!$B$12*'Dämmputzsystem tragf. Untergr.'!$B$24)/25),0)</f>
        <v>0</v>
      </c>
      <c r="E17">
        <v>13</v>
      </c>
    </row>
    <row r="18" spans="1:5" x14ac:dyDescent="0.2">
      <c r="A18" t="s">
        <v>56</v>
      </c>
      <c r="B18" s="89">
        <v>15</v>
      </c>
      <c r="C18">
        <v>2.11</v>
      </c>
      <c r="D18" s="88">
        <f>ROUNDUP((('Dämmputzsystem tragf. Untergr.'!$B$12*'Dämmputzsystem tragf. Untergr.'!$B$24)/25),0)</f>
        <v>0</v>
      </c>
      <c r="E18">
        <v>16</v>
      </c>
    </row>
    <row r="19" spans="1:5" x14ac:dyDescent="0.2">
      <c r="A19" t="s">
        <v>57</v>
      </c>
      <c r="B19" s="89">
        <v>15</v>
      </c>
      <c r="C19">
        <v>2.5299999999999998</v>
      </c>
      <c r="D19" s="88">
        <f>ROUNDUP((('Dämmputzsystem tragf. Untergr.'!$B$12*'Dämmputzsystem tragf. Untergr.'!$B$24)/25),0)</f>
        <v>0</v>
      </c>
      <c r="E19">
        <v>16</v>
      </c>
    </row>
    <row r="20" spans="1:5" x14ac:dyDescent="0.2">
      <c r="A20" t="s">
        <v>58</v>
      </c>
      <c r="B20" s="89">
        <v>7</v>
      </c>
      <c r="C20">
        <v>2.11</v>
      </c>
      <c r="D20" s="88">
        <f>ROUNDUP((('Dämmputzsystem tragf. Untergr.'!$B$12*'Dämmputzsystem tragf. Untergr.'!$B$24)/25),0)</f>
        <v>0</v>
      </c>
      <c r="E20">
        <v>13</v>
      </c>
    </row>
    <row r="21" spans="1:5" x14ac:dyDescent="0.2">
      <c r="A21" t="s">
        <v>59</v>
      </c>
      <c r="B21" s="89">
        <v>7</v>
      </c>
      <c r="C21">
        <v>2.5299999999999998</v>
      </c>
      <c r="D21" s="88">
        <f>ROUNDUP((('Dämmputzsystem tragf. Untergr.'!$B$12*'Dämmputzsystem tragf. Untergr.'!$B$24)/25),0)</f>
        <v>0</v>
      </c>
      <c r="E21">
        <v>13</v>
      </c>
    </row>
    <row r="22" spans="1:5" x14ac:dyDescent="0.2">
      <c r="A22" t="s">
        <v>60</v>
      </c>
      <c r="B22" s="89">
        <v>8</v>
      </c>
      <c r="C22">
        <v>2.11</v>
      </c>
      <c r="D22" s="88">
        <f>ROUNDUP((('Dämmputzsystem tragf. Untergr.'!$B$12*'Dämmputzsystem tragf. Untergr.'!$B$24)/25),0)</f>
        <v>0</v>
      </c>
      <c r="E22">
        <v>13</v>
      </c>
    </row>
    <row r="23" spans="1:5" x14ac:dyDescent="0.2">
      <c r="A23" t="s">
        <v>61</v>
      </c>
      <c r="B23" s="89">
        <v>8</v>
      </c>
      <c r="C23">
        <v>2.5299999999999998</v>
      </c>
      <c r="D23" s="88">
        <f>ROUNDUP((('Dämmputzsystem tragf. Untergr.'!$B$12*'Dämmputzsystem tragf. Untergr.'!$B$24)/25),0)</f>
        <v>0</v>
      </c>
      <c r="E23">
        <v>13</v>
      </c>
    </row>
    <row r="24" spans="1:5" x14ac:dyDescent="0.2">
      <c r="A24" t="s">
        <v>62</v>
      </c>
      <c r="B24" s="89">
        <v>11</v>
      </c>
      <c r="C24">
        <v>2.11</v>
      </c>
      <c r="D24" s="88">
        <f>ROUNDUP((('Dämmputzsystem tragf. Untergr.'!$B$12*'Dämmputzsystem tragf. Untergr.'!$B$24)/25),0)</f>
        <v>0</v>
      </c>
      <c r="E24">
        <v>13</v>
      </c>
    </row>
    <row r="25" spans="1:5" x14ac:dyDescent="0.2">
      <c r="A25" t="s">
        <v>63</v>
      </c>
      <c r="B25" s="89">
        <v>11</v>
      </c>
      <c r="C25">
        <v>2.5299999999999998</v>
      </c>
      <c r="D25" s="88">
        <f>ROUNDUP((('Dämmputzsystem tragf. Untergr.'!$B$12*'Dämmputzsystem tragf. Untergr.'!$B$24)/25),0)</f>
        <v>0</v>
      </c>
      <c r="E25">
        <v>13</v>
      </c>
    </row>
    <row r="26" spans="1:5" x14ac:dyDescent="0.2">
      <c r="A26" t="s">
        <v>64</v>
      </c>
      <c r="B26" s="89">
        <v>4</v>
      </c>
      <c r="C26">
        <v>2.11</v>
      </c>
      <c r="D26" s="88">
        <f>ROUNDUP((('Dämmputzsystem tragf. Untergr.'!$B$12*'Dämmputzsystem tragf. Untergr.'!$B$24)/25),0)</f>
        <v>0</v>
      </c>
      <c r="E26">
        <v>11</v>
      </c>
    </row>
    <row r="27" spans="1:5" x14ac:dyDescent="0.2">
      <c r="A27" t="s">
        <v>65</v>
      </c>
      <c r="B27" s="89">
        <v>4</v>
      </c>
      <c r="C27">
        <v>2.5299999999999998</v>
      </c>
      <c r="D27" s="88">
        <f>ROUNDUP((('Dämmputzsystem tragf. Untergr.'!$B$12*'Dämmputzsystem tragf. Untergr.'!$B$24)/25),0)</f>
        <v>0</v>
      </c>
      <c r="E27">
        <v>11</v>
      </c>
    </row>
    <row r="28" spans="1:5" x14ac:dyDescent="0.2">
      <c r="A28" t="s">
        <v>66</v>
      </c>
      <c r="B28" s="89">
        <v>18</v>
      </c>
      <c r="C28">
        <v>2.2200000000000002</v>
      </c>
      <c r="D28" s="88">
        <f>ROUNDUP((('Dämmputzsystem tragf. Untergr.'!$B$12*'Dämmputzsystem tragf. Untergr.'!$B$24)/25),0)</f>
        <v>0</v>
      </c>
      <c r="E28">
        <v>27</v>
      </c>
    </row>
    <row r="29" spans="1:5" x14ac:dyDescent="0.2">
      <c r="A29" t="s">
        <v>67</v>
      </c>
      <c r="B29" s="89">
        <v>18</v>
      </c>
      <c r="C29">
        <v>2.66</v>
      </c>
      <c r="D29" s="88">
        <f>ROUNDUP((('Dämmputzsystem tragf. Untergr.'!$B$12*'Dämmputzsystem tragf. Untergr.'!$B$24)/25),0)</f>
        <v>0</v>
      </c>
      <c r="E29">
        <v>27</v>
      </c>
    </row>
    <row r="30" spans="1:5" x14ac:dyDescent="0.2">
      <c r="A30" s="101" t="s">
        <v>68</v>
      </c>
      <c r="B30" s="89">
        <v>3</v>
      </c>
      <c r="C30">
        <v>1.65</v>
      </c>
      <c r="D30" s="88">
        <f>ROUNDUP((('Dämmputzsystem tragf. Untergr.'!$B$12*'Dämmputzsystem tragf. Untergr.'!$B$24)/25),0)</f>
        <v>0</v>
      </c>
      <c r="E30">
        <v>13</v>
      </c>
    </row>
    <row r="31" spans="1:5" x14ac:dyDescent="0.2">
      <c r="A31" s="101" t="s">
        <v>69</v>
      </c>
      <c r="B31" s="89">
        <v>3</v>
      </c>
      <c r="C31">
        <v>1.98</v>
      </c>
      <c r="D31" s="88">
        <f>ROUNDUP((('Dämmputzsystem tragf. Untergr.'!$B$12*'Dämmputzsystem tragf. Untergr.'!$B$24)/25),0)</f>
        <v>0</v>
      </c>
      <c r="E31">
        <v>13</v>
      </c>
    </row>
    <row r="32" spans="1:5" x14ac:dyDescent="0.2">
      <c r="A32" s="101" t="s">
        <v>70</v>
      </c>
      <c r="B32" s="89">
        <v>3.6</v>
      </c>
      <c r="C32">
        <v>1.65</v>
      </c>
      <c r="D32" s="88">
        <f>ROUNDUP((('Dämmputzsystem tragf. Untergr.'!$B$12*'Dämmputzsystem tragf. Untergr.'!$B$24)/25),0)</f>
        <v>0</v>
      </c>
      <c r="E32">
        <v>13</v>
      </c>
    </row>
    <row r="33" spans="1:5" x14ac:dyDescent="0.2">
      <c r="A33" s="101" t="s">
        <v>71</v>
      </c>
      <c r="B33" s="89">
        <v>3.6</v>
      </c>
      <c r="C33">
        <v>1.98</v>
      </c>
      <c r="D33" s="88">
        <f>ROUNDUP((('Dämmputzsystem tragf. Untergr.'!$B$12*'Dämmputzsystem tragf. Untergr.'!$B$24)/25),0)</f>
        <v>0</v>
      </c>
      <c r="E33">
        <v>13</v>
      </c>
    </row>
    <row r="34" spans="1:5" x14ac:dyDescent="0.2">
      <c r="A34" s="101" t="s">
        <v>72</v>
      </c>
      <c r="B34" s="89">
        <v>4.5</v>
      </c>
      <c r="C34">
        <v>1.65</v>
      </c>
      <c r="D34" s="88">
        <f>ROUNDUP((('Dämmputzsystem tragf. Untergr.'!$B$12*'Dämmputzsystem tragf. Untergr.'!$B$24)/25),0)</f>
        <v>0</v>
      </c>
      <c r="E34">
        <v>13</v>
      </c>
    </row>
    <row r="35" spans="1:5" x14ac:dyDescent="0.2">
      <c r="A35" s="101" t="s">
        <v>73</v>
      </c>
      <c r="B35" s="89">
        <v>4.5</v>
      </c>
      <c r="C35">
        <v>1.98</v>
      </c>
      <c r="D35" s="88">
        <f>ROUNDUP((('Dämmputzsystem tragf. Untergr.'!$B$12*'Dämmputzsystem tragf. Untergr.'!$B$24)/25),0)</f>
        <v>0</v>
      </c>
      <c r="E35">
        <v>13</v>
      </c>
    </row>
    <row r="36" spans="1:5" x14ac:dyDescent="0.2">
      <c r="A36" s="101" t="s">
        <v>74</v>
      </c>
      <c r="B36" s="89">
        <v>3</v>
      </c>
      <c r="C36">
        <v>1.65</v>
      </c>
      <c r="D36" s="88">
        <f>ROUNDUP((('Dämmputzsystem tragf. Untergr.'!$B$12*'Dämmputzsystem tragf. Untergr.'!$B$24)/25),0)</f>
        <v>0</v>
      </c>
      <c r="E36">
        <v>13</v>
      </c>
    </row>
    <row r="37" spans="1:5" x14ac:dyDescent="0.2">
      <c r="A37" s="101" t="s">
        <v>75</v>
      </c>
      <c r="B37" s="89">
        <v>3</v>
      </c>
      <c r="C37">
        <v>1.98</v>
      </c>
      <c r="D37" s="88">
        <f>ROUNDUP((('Dämmputzsystem tragf. Untergr.'!$B$12*'Dämmputzsystem tragf. Untergr.'!$B$24)/25),0)</f>
        <v>0</v>
      </c>
      <c r="E37">
        <v>13</v>
      </c>
    </row>
    <row r="38" spans="1:5" x14ac:dyDescent="0.2">
      <c r="A38" s="101" t="s">
        <v>76</v>
      </c>
      <c r="B38" s="89">
        <v>2.2999999999999998</v>
      </c>
      <c r="C38">
        <v>2.35</v>
      </c>
      <c r="D38" s="88">
        <f>ROUNDUP((('Dämmputzsystem tragf. Untergr.'!$B$12*'Dämmputzsystem tragf. Untergr.'!$B$24)/25),0)</f>
        <v>0</v>
      </c>
      <c r="E38">
        <v>12</v>
      </c>
    </row>
    <row r="39" spans="1:5" x14ac:dyDescent="0.2">
      <c r="A39" s="101" t="s">
        <v>77</v>
      </c>
      <c r="B39" s="89">
        <v>2.2999999999999998</v>
      </c>
      <c r="C39">
        <v>2.82</v>
      </c>
      <c r="D39" s="88">
        <f>ROUNDUP((('Dämmputzsystem tragf. Untergr.'!$B$12*'Dämmputzsystem tragf. Untergr.'!$B$24)/25),0)</f>
        <v>0</v>
      </c>
      <c r="E39">
        <v>12</v>
      </c>
    </row>
    <row r="40" spans="1:5" x14ac:dyDescent="0.2">
      <c r="A40" s="101" t="s">
        <v>78</v>
      </c>
      <c r="B40" s="89">
        <v>2.2999999999999998</v>
      </c>
      <c r="C40">
        <v>2.35</v>
      </c>
      <c r="D40" s="88">
        <f>ROUNDUP((('Dämmputzsystem tragf. Untergr.'!$B$12*'Dämmputzsystem tragf. Untergr.'!$B$24)/25),0)</f>
        <v>0</v>
      </c>
      <c r="E40">
        <v>13</v>
      </c>
    </row>
    <row r="41" spans="1:5" x14ac:dyDescent="0.2">
      <c r="A41" s="101" t="s">
        <v>129</v>
      </c>
      <c r="B41" s="89">
        <v>2.2999999999999998</v>
      </c>
      <c r="C41">
        <v>2.82</v>
      </c>
      <c r="D41" s="88">
        <f>ROUNDUP((('Dämmputzsystem tragf. Untergr.'!$B$12*'Dämmputzsystem tragf. Untergr.'!$B$24)/25),0)</f>
        <v>0</v>
      </c>
      <c r="E41">
        <v>13</v>
      </c>
    </row>
    <row r="42" spans="1:5" x14ac:dyDescent="0.2">
      <c r="A42" s="101" t="s">
        <v>79</v>
      </c>
      <c r="B42" s="89">
        <v>2.9</v>
      </c>
      <c r="C42">
        <v>2.35</v>
      </c>
      <c r="D42" s="88">
        <f>ROUNDUP((('Dämmputzsystem tragf. Untergr.'!$B$12*'Dämmputzsystem tragf. Untergr.'!$B$24)/25),0)</f>
        <v>0</v>
      </c>
      <c r="E42">
        <v>13</v>
      </c>
    </row>
    <row r="43" spans="1:5" x14ac:dyDescent="0.2">
      <c r="A43" s="101" t="s">
        <v>80</v>
      </c>
      <c r="B43" s="89">
        <v>2.9</v>
      </c>
      <c r="C43">
        <v>2.82</v>
      </c>
      <c r="D43" s="88">
        <f>ROUNDUP((('Dämmputzsystem tragf. Untergr.'!$B$12*'Dämmputzsystem tragf. Untergr.'!$B$24)/25),0)</f>
        <v>0</v>
      </c>
      <c r="E43">
        <v>13</v>
      </c>
    </row>
    <row r="44" spans="1:5" x14ac:dyDescent="0.2">
      <c r="A44" s="101" t="s">
        <v>81</v>
      </c>
      <c r="B44" s="89">
        <v>4.2</v>
      </c>
      <c r="C44">
        <v>2.35</v>
      </c>
      <c r="D44" s="88">
        <f>ROUNDUP((('Dämmputzsystem tragf. Untergr.'!$B$12*'Dämmputzsystem tragf. Untergr.'!$B$24)/25),0)</f>
        <v>0</v>
      </c>
      <c r="E44">
        <v>13</v>
      </c>
    </row>
    <row r="45" spans="1:5" x14ac:dyDescent="0.2">
      <c r="A45" s="101" t="s">
        <v>82</v>
      </c>
      <c r="B45" s="89">
        <v>4.2</v>
      </c>
      <c r="C45">
        <v>2.82</v>
      </c>
      <c r="D45" s="88">
        <f>ROUNDUP((('Dämmputzsystem tragf. Untergr.'!$B$12*'Dämmputzsystem tragf. Untergr.'!$B$24)/25),0)</f>
        <v>0</v>
      </c>
      <c r="E45">
        <v>13</v>
      </c>
    </row>
    <row r="46" spans="1:5" x14ac:dyDescent="0.2">
      <c r="A46" s="101" t="s">
        <v>83</v>
      </c>
      <c r="B46" s="89">
        <v>2.4</v>
      </c>
      <c r="C46">
        <v>2.35</v>
      </c>
      <c r="D46" s="88">
        <f>ROUNDUP((('Dämmputzsystem tragf. Untergr.'!$B$12*'Dämmputzsystem tragf. Untergr.'!$B$24)/25),0)</f>
        <v>0</v>
      </c>
      <c r="E46">
        <v>13</v>
      </c>
    </row>
    <row r="47" spans="1:5" x14ac:dyDescent="0.2">
      <c r="A47" s="101" t="s">
        <v>84</v>
      </c>
      <c r="B47" s="89">
        <v>2.4</v>
      </c>
      <c r="C47">
        <v>2.82</v>
      </c>
      <c r="D47" s="88">
        <f>ROUNDUP((('Dämmputzsystem tragf. Untergr.'!$B$12*'Dämmputzsystem tragf. Untergr.'!$B$24)/25),0)</f>
        <v>0</v>
      </c>
      <c r="E47">
        <v>13</v>
      </c>
    </row>
    <row r="48" spans="1:5" x14ac:dyDescent="0.2">
      <c r="A48" s="101" t="s">
        <v>85</v>
      </c>
      <c r="B48" s="89">
        <v>3.5</v>
      </c>
      <c r="C48">
        <v>2.35</v>
      </c>
      <c r="D48" s="88">
        <f>ROUNDUP((('Dämmputzsystem tragf. Untergr.'!$B$12*'Dämmputzsystem tragf. Untergr.'!$B$24)/25),0)</f>
        <v>0</v>
      </c>
      <c r="E48">
        <v>13</v>
      </c>
    </row>
    <row r="49" spans="1:5" x14ac:dyDescent="0.2">
      <c r="A49" s="101" t="s">
        <v>86</v>
      </c>
      <c r="B49" s="89">
        <v>3.5</v>
      </c>
      <c r="C49">
        <v>2.82</v>
      </c>
      <c r="D49" s="88">
        <f>ROUNDUP((('Dämmputzsystem tragf. Untergr.'!$B$12*'Dämmputzsystem tragf. Untergr.'!$B$24)/25),0)</f>
        <v>0</v>
      </c>
      <c r="E49">
        <v>13</v>
      </c>
    </row>
    <row r="50" spans="1:5" x14ac:dyDescent="0.2">
      <c r="A50" s="101" t="s">
        <v>87</v>
      </c>
      <c r="B50" s="89">
        <v>5.6</v>
      </c>
      <c r="C50">
        <v>2.81</v>
      </c>
      <c r="D50" s="88">
        <f>ROUNDUP((('Dämmputzsystem tragf. Untergr.'!$B$12*'Dämmputzsystem tragf. Untergr.'!$B$24)/25),0)</f>
        <v>0</v>
      </c>
      <c r="E50">
        <v>13</v>
      </c>
    </row>
    <row r="51" spans="1:5" x14ac:dyDescent="0.2">
      <c r="A51" s="101" t="s">
        <v>88</v>
      </c>
      <c r="B51" s="89">
        <v>5.6</v>
      </c>
      <c r="C51">
        <v>3.38</v>
      </c>
      <c r="D51" s="88">
        <f>ROUNDUP((('Dämmputzsystem tragf. Untergr.'!$B$12*'Dämmputzsystem tragf. Untergr.'!$B$24)/25),0)</f>
        <v>0</v>
      </c>
      <c r="E51">
        <v>13</v>
      </c>
    </row>
    <row r="52" spans="1:5" x14ac:dyDescent="0.2">
      <c r="A52" s="101" t="s">
        <v>89</v>
      </c>
      <c r="B52" s="89">
        <v>5.6</v>
      </c>
      <c r="C52">
        <v>2.81</v>
      </c>
      <c r="D52" s="88">
        <f>ROUNDUP((('Dämmputzsystem tragf. Untergr.'!$B$12*'Dämmputzsystem tragf. Untergr.'!$B$24)/25),0)</f>
        <v>0</v>
      </c>
      <c r="E52">
        <v>13</v>
      </c>
    </row>
    <row r="53" spans="1:5" x14ac:dyDescent="0.2">
      <c r="A53" s="101" t="s">
        <v>90</v>
      </c>
      <c r="B53" s="89">
        <v>5.6</v>
      </c>
      <c r="C53">
        <v>3.38</v>
      </c>
      <c r="D53" s="88">
        <f>ROUNDUP((('Dämmputzsystem tragf. Untergr.'!$B$12*'Dämmputzsystem tragf. Untergr.'!$B$24)/25),0)</f>
        <v>0</v>
      </c>
      <c r="E53">
        <v>13</v>
      </c>
    </row>
    <row r="54" spans="1:5" x14ac:dyDescent="0.2">
      <c r="A54" s="101" t="s">
        <v>131</v>
      </c>
      <c r="B54" s="89">
        <v>4</v>
      </c>
      <c r="C54">
        <v>2.1800000000000002</v>
      </c>
      <c r="D54" s="88">
        <f>ROUNDUP((('Dämmputzsystem tragf. Untergr.'!$B$12*'Dämmputzsystem tragf. Untergr.'!$B$24)/20),0)</f>
        <v>0</v>
      </c>
      <c r="E54">
        <v>13</v>
      </c>
    </row>
    <row r="55" spans="1:5" x14ac:dyDescent="0.2">
      <c r="A55" s="101" t="s">
        <v>132</v>
      </c>
      <c r="B55" s="89">
        <v>4</v>
      </c>
      <c r="C55">
        <v>2.5299999999999998</v>
      </c>
      <c r="D55" s="88">
        <f>ROUNDUP((('Dämmputzsystem tragf. Untergr.'!$B$12*'Dämmputzsystem tragf. Untergr.'!$B$24)/20),0)</f>
        <v>0</v>
      </c>
      <c r="E55">
        <v>13</v>
      </c>
    </row>
    <row r="56" spans="1:5" x14ac:dyDescent="0.2">
      <c r="A56" s="101" t="s">
        <v>91</v>
      </c>
      <c r="B56" s="89">
        <v>1.9</v>
      </c>
      <c r="C56">
        <v>4.33</v>
      </c>
      <c r="D56" s="88">
        <f>ROUNDUP((('Dämmputzsystem tragf. Untergr.'!$B$12*'Dämmputzsystem tragf. Untergr.'!$B$24)/25),0)</f>
        <v>0</v>
      </c>
      <c r="E56">
        <v>12</v>
      </c>
    </row>
    <row r="57" spans="1:5" x14ac:dyDescent="0.2">
      <c r="A57" s="101" t="s">
        <v>92</v>
      </c>
      <c r="B57" s="89">
        <v>1.9</v>
      </c>
      <c r="C57">
        <v>5.19</v>
      </c>
      <c r="D57" s="88">
        <f>ROUNDUP((('Dämmputzsystem tragf. Untergr.'!$B$12*'Dämmputzsystem tragf. Untergr.'!$B$24)/25),0)</f>
        <v>0</v>
      </c>
      <c r="E57">
        <v>12</v>
      </c>
    </row>
    <row r="58" spans="1:5" x14ac:dyDescent="0.2">
      <c r="A58" s="101" t="s">
        <v>93</v>
      </c>
      <c r="B58" s="89">
        <v>2.2000000000000002</v>
      </c>
      <c r="C58">
        <v>4.33</v>
      </c>
      <c r="D58" s="88">
        <f>ROUNDUP((('Dämmputzsystem tragf. Untergr.'!$B$12*'Dämmputzsystem tragf. Untergr.'!$B$24)/25),0)</f>
        <v>0</v>
      </c>
      <c r="E58">
        <v>12</v>
      </c>
    </row>
    <row r="59" spans="1:5" x14ac:dyDescent="0.2">
      <c r="A59" s="101" t="s">
        <v>94</v>
      </c>
      <c r="B59" s="89">
        <v>2.2000000000000002</v>
      </c>
      <c r="C59">
        <v>5.19</v>
      </c>
      <c r="D59" s="88">
        <f>ROUNDUP((('Dämmputzsystem tragf. Untergr.'!$B$12*'Dämmputzsystem tragf. Untergr.'!$B$24)/25),0)</f>
        <v>0</v>
      </c>
      <c r="E59">
        <v>12</v>
      </c>
    </row>
    <row r="60" spans="1:5" x14ac:dyDescent="0.2">
      <c r="A60" s="101" t="s">
        <v>95</v>
      </c>
      <c r="B60" s="89">
        <v>3</v>
      </c>
      <c r="C60">
        <v>4.33</v>
      </c>
      <c r="D60" s="88">
        <f>ROUNDUP((('Dämmputzsystem tragf. Untergr.'!$B$12*'Dämmputzsystem tragf. Untergr.'!$B$24)/25),0)</f>
        <v>0</v>
      </c>
      <c r="E60">
        <v>13</v>
      </c>
    </row>
    <row r="61" spans="1:5" x14ac:dyDescent="0.2">
      <c r="A61" s="101" t="s">
        <v>96</v>
      </c>
      <c r="B61" s="89">
        <v>3</v>
      </c>
      <c r="C61">
        <v>5.19</v>
      </c>
      <c r="D61" s="88">
        <f>ROUNDUP((('Dämmputzsystem tragf. Untergr.'!$B$12*'Dämmputzsystem tragf. Untergr.'!$B$24)/25),0)</f>
        <v>0</v>
      </c>
      <c r="E61">
        <v>13</v>
      </c>
    </row>
    <row r="62" spans="1:5" x14ac:dyDescent="0.2">
      <c r="A62" s="101" t="s">
        <v>97</v>
      </c>
      <c r="B62" s="89">
        <v>3.8</v>
      </c>
      <c r="C62">
        <v>4.33</v>
      </c>
      <c r="D62" s="88">
        <f>ROUNDUP((('Dämmputzsystem tragf. Untergr.'!$B$12*'Dämmputzsystem tragf. Untergr.'!$B$24)/25),0)</f>
        <v>0</v>
      </c>
      <c r="E62">
        <v>13</v>
      </c>
    </row>
    <row r="63" spans="1:5" x14ac:dyDescent="0.2">
      <c r="A63" s="101" t="s">
        <v>98</v>
      </c>
      <c r="B63" s="89">
        <v>3.8</v>
      </c>
      <c r="C63">
        <v>5.19</v>
      </c>
      <c r="D63" s="88">
        <f>ROUNDUP((('Dämmputzsystem tragf. Untergr.'!$B$12*'Dämmputzsystem tragf. Untergr.'!$B$24)/25),0)</f>
        <v>0</v>
      </c>
      <c r="E63">
        <v>13</v>
      </c>
    </row>
    <row r="64" spans="1:5" x14ac:dyDescent="0.2">
      <c r="A64" s="101" t="s">
        <v>99</v>
      </c>
      <c r="B64" s="89">
        <v>2.5</v>
      </c>
      <c r="C64">
        <v>4.33</v>
      </c>
      <c r="D64" s="88">
        <f>ROUNDUP((('Dämmputzsystem tragf. Untergr.'!$B$12*'Dämmputzsystem tragf. Untergr.'!$B$24)/25),0)</f>
        <v>0</v>
      </c>
      <c r="E64">
        <v>13</v>
      </c>
    </row>
    <row r="65" spans="1:5" x14ac:dyDescent="0.2">
      <c r="A65" s="101" t="s">
        <v>100</v>
      </c>
      <c r="B65" s="89">
        <v>2.5</v>
      </c>
      <c r="C65">
        <v>5.19</v>
      </c>
      <c r="D65" s="88">
        <f>ROUNDUP((('Dämmputzsystem tragf. Untergr.'!$B$12*'Dämmputzsystem tragf. Untergr.'!$B$24)/25),0)</f>
        <v>0</v>
      </c>
      <c r="E65">
        <v>13</v>
      </c>
    </row>
    <row r="66" spans="1:5" x14ac:dyDescent="0.2">
      <c r="A66" s="101" t="s">
        <v>101</v>
      </c>
      <c r="B66" s="89">
        <v>3.4</v>
      </c>
      <c r="C66">
        <v>4.33</v>
      </c>
      <c r="D66" s="88">
        <f>ROUNDUP((('Dämmputzsystem tragf. Untergr.'!$B$12*'Dämmputzsystem tragf. Untergr.'!$B$24)/25),0)</f>
        <v>0</v>
      </c>
      <c r="E66">
        <v>13</v>
      </c>
    </row>
    <row r="67" spans="1:5" x14ac:dyDescent="0.2">
      <c r="A67" s="101" t="s">
        <v>102</v>
      </c>
      <c r="B67" s="89">
        <v>3.4</v>
      </c>
      <c r="C67">
        <v>5.19</v>
      </c>
      <c r="D67" s="88">
        <f>ROUNDUP((('Dämmputzsystem tragf. Untergr.'!$B$12*'Dämmputzsystem tragf. Untergr.'!$B$24)/25),0)</f>
        <v>0</v>
      </c>
      <c r="E67">
        <v>13</v>
      </c>
    </row>
    <row r="68" spans="1:5" x14ac:dyDescent="0.2">
      <c r="A68" s="101" t="s">
        <v>103</v>
      </c>
      <c r="B68" s="89">
        <v>2.7</v>
      </c>
      <c r="C68">
        <v>4.29</v>
      </c>
      <c r="D68" s="88">
        <f>ROUNDUP((('Dämmputzsystem tragf. Untergr.'!$B$12*'Dämmputzsystem tragf. Untergr.'!$B$24)/25),0)</f>
        <v>0</v>
      </c>
      <c r="E68">
        <v>12</v>
      </c>
    </row>
    <row r="69" spans="1:5" x14ac:dyDescent="0.2">
      <c r="A69" s="101" t="s">
        <v>104</v>
      </c>
      <c r="B69" s="89">
        <v>2.7</v>
      </c>
      <c r="C69">
        <v>5.14</v>
      </c>
      <c r="D69" s="88">
        <f>ROUNDUP((('Dämmputzsystem tragf. Untergr.'!$B$12*'Dämmputzsystem tragf. Untergr.'!$B$24)/25),0)</f>
        <v>0</v>
      </c>
      <c r="E69">
        <v>12</v>
      </c>
    </row>
    <row r="70" spans="1:5" x14ac:dyDescent="0.2">
      <c r="A70" s="101" t="s">
        <v>105</v>
      </c>
      <c r="B70" s="89">
        <v>3.6</v>
      </c>
      <c r="C70">
        <v>4.29</v>
      </c>
      <c r="D70" s="88">
        <f>ROUNDUP((('Dämmputzsystem tragf. Untergr.'!$B$12*'Dämmputzsystem tragf. Untergr.'!$B$24)/25),0)</f>
        <v>0</v>
      </c>
      <c r="E70">
        <v>13</v>
      </c>
    </row>
    <row r="71" spans="1:5" x14ac:dyDescent="0.2">
      <c r="A71" s="101" t="s">
        <v>106</v>
      </c>
      <c r="B71" s="89">
        <v>3.6</v>
      </c>
      <c r="C71">
        <v>5.14</v>
      </c>
      <c r="D71" s="88">
        <f>ROUNDUP((('Dämmputzsystem tragf. Untergr.'!$B$12*'Dämmputzsystem tragf. Untergr.'!$B$24)/25),0)</f>
        <v>0</v>
      </c>
      <c r="E71">
        <v>13</v>
      </c>
    </row>
    <row r="72" spans="1:5" x14ac:dyDescent="0.2">
      <c r="A72" s="101" t="s">
        <v>107</v>
      </c>
      <c r="B72" s="89">
        <v>4.3</v>
      </c>
      <c r="C72">
        <v>4.29</v>
      </c>
      <c r="D72" s="88">
        <f>ROUNDUP((('Dämmputzsystem tragf. Untergr.'!$B$12*'Dämmputzsystem tragf. Untergr.'!$B$24)/25),0)</f>
        <v>0</v>
      </c>
      <c r="E72">
        <v>13</v>
      </c>
    </row>
    <row r="73" spans="1:5" x14ac:dyDescent="0.2">
      <c r="A73" s="101" t="s">
        <v>108</v>
      </c>
      <c r="B73" s="89">
        <v>4.3</v>
      </c>
      <c r="C73">
        <v>5.14</v>
      </c>
      <c r="D73" s="88">
        <f>ROUNDUP((('Dämmputzsystem tragf. Untergr.'!$B$12*'Dämmputzsystem tragf. Untergr.'!$B$24)/25),0)</f>
        <v>0</v>
      </c>
      <c r="E73">
        <v>13</v>
      </c>
    </row>
    <row r="74" spans="1:5" x14ac:dyDescent="0.2">
      <c r="A74" s="101" t="s">
        <v>109</v>
      </c>
      <c r="B74" s="89">
        <v>3.8</v>
      </c>
      <c r="C74">
        <v>4.29</v>
      </c>
      <c r="D74" s="88">
        <f>ROUNDUP((('Dämmputzsystem tragf. Untergr.'!$B$12*'Dämmputzsystem tragf. Untergr.'!$B$24)/25),0)</f>
        <v>0</v>
      </c>
      <c r="E74">
        <v>13</v>
      </c>
    </row>
    <row r="75" spans="1:5" x14ac:dyDescent="0.2">
      <c r="A75" s="101" t="s">
        <v>110</v>
      </c>
      <c r="B75" s="89">
        <v>3.8</v>
      </c>
      <c r="C75">
        <v>5.14</v>
      </c>
      <c r="D75" s="88">
        <f>ROUNDUP((('Dämmputzsystem tragf. Untergr.'!$B$12*'Dämmputzsystem tragf. Untergr.'!$B$24)/25),0)</f>
        <v>0</v>
      </c>
      <c r="E75">
        <v>13</v>
      </c>
    </row>
    <row r="76" spans="1:5" x14ac:dyDescent="0.2">
      <c r="A76" s="101" t="s">
        <v>111</v>
      </c>
      <c r="B76" s="89">
        <v>4.5</v>
      </c>
      <c r="C76">
        <v>4.29</v>
      </c>
      <c r="D76" s="88">
        <f>ROUNDUP((('Dämmputzsystem tragf. Untergr.'!$B$12*'Dämmputzsystem tragf. Untergr.'!$B$24)/25),0)</f>
        <v>0</v>
      </c>
      <c r="E76">
        <v>13</v>
      </c>
    </row>
    <row r="77" spans="1:5" x14ac:dyDescent="0.2">
      <c r="A77" s="101" t="s">
        <v>112</v>
      </c>
      <c r="B77" s="89">
        <v>4.5</v>
      </c>
      <c r="C77">
        <v>5.14</v>
      </c>
      <c r="D77" s="88">
        <f>ROUNDUP((('Dämmputzsystem tragf. Untergr.'!$B$12*'Dämmputzsystem tragf. Untergr.'!$B$24)/25),0)</f>
        <v>0</v>
      </c>
      <c r="E77">
        <v>13</v>
      </c>
    </row>
    <row r="78" spans="1:5" x14ac:dyDescent="0.2">
      <c r="A78" s="101" t="s">
        <v>113</v>
      </c>
      <c r="B78" s="89">
        <v>6</v>
      </c>
      <c r="C78" s="101">
        <v>2.4500000000000002</v>
      </c>
      <c r="D78" s="88">
        <f>ROUNDUP((('Dämmputzsystem tragf. Untergr.'!$B$12*'Dämmputzsystem tragf. Untergr.'!$B$24)/25),0)</f>
        <v>0</v>
      </c>
      <c r="E78">
        <v>12</v>
      </c>
    </row>
    <row r="79" spans="1:5" x14ac:dyDescent="0.2">
      <c r="A79" s="101" t="s">
        <v>114</v>
      </c>
      <c r="B79" s="89">
        <v>6</v>
      </c>
      <c r="C79" s="101">
        <v>2.94</v>
      </c>
      <c r="D79" s="88">
        <f>ROUNDUP((('Dämmputzsystem tragf. Untergr.'!$B$12*'Dämmputzsystem tragf. Untergr.'!$B$24)/25),0)</f>
        <v>0</v>
      </c>
      <c r="E79">
        <v>12</v>
      </c>
    </row>
    <row r="80" spans="1:5" x14ac:dyDescent="0.2">
      <c r="A80" s="101" t="s">
        <v>115</v>
      </c>
      <c r="B80" s="89">
        <v>2.4</v>
      </c>
      <c r="C80">
        <v>5.29</v>
      </c>
      <c r="D80" s="88">
        <f>ROUNDUP((('Dämmputzsystem tragf. Untergr.'!$B$12*'Dämmputzsystem tragf. Untergr.'!$B$24)/25),0)</f>
        <v>0</v>
      </c>
      <c r="E80">
        <v>13</v>
      </c>
    </row>
    <row r="81" spans="1:5" x14ac:dyDescent="0.2">
      <c r="A81" s="101" t="s">
        <v>116</v>
      </c>
      <c r="B81" s="89">
        <v>2.4</v>
      </c>
      <c r="C81">
        <v>6.35</v>
      </c>
      <c r="D81" s="88">
        <f>ROUNDUP((('Dämmputzsystem tragf. Untergr.'!$B$12*'Dämmputzsystem tragf. Untergr.'!$B$24)/25),0)</f>
        <v>0</v>
      </c>
      <c r="E81">
        <v>13</v>
      </c>
    </row>
    <row r="82" spans="1:5" x14ac:dyDescent="0.2">
      <c r="A82" s="101" t="s">
        <v>117</v>
      </c>
      <c r="B82" s="89">
        <v>3.2</v>
      </c>
      <c r="C82">
        <v>5.29</v>
      </c>
      <c r="D82" s="88">
        <f>ROUNDUP((('Dämmputzsystem tragf. Untergr.'!$B$12*'Dämmputzsystem tragf. Untergr.'!$B$24)/25),0)</f>
        <v>0</v>
      </c>
      <c r="E82">
        <v>13</v>
      </c>
    </row>
    <row r="83" spans="1:5" x14ac:dyDescent="0.2">
      <c r="A83" s="101" t="s">
        <v>118</v>
      </c>
      <c r="B83" s="89">
        <v>3.2</v>
      </c>
      <c r="C83">
        <v>6.35</v>
      </c>
      <c r="D83" s="88">
        <f>ROUNDUP((('Dämmputzsystem tragf. Untergr.'!$B$12*'Dämmputzsystem tragf. Untergr.'!$B$24)/25),0)</f>
        <v>0</v>
      </c>
      <c r="E83">
        <v>13</v>
      </c>
    </row>
    <row r="84" spans="1:5" x14ac:dyDescent="0.2">
      <c r="A84" s="101" t="s">
        <v>119</v>
      </c>
      <c r="B84" s="89">
        <v>4.2</v>
      </c>
      <c r="C84">
        <v>5.29</v>
      </c>
      <c r="D84" s="88">
        <f>ROUNDUP((('Dämmputzsystem tragf. Untergr.'!$B$12*'Dämmputzsystem tragf. Untergr.'!$B$24)/25),0)</f>
        <v>0</v>
      </c>
      <c r="E84">
        <v>13</v>
      </c>
    </row>
    <row r="85" spans="1:5" x14ac:dyDescent="0.2">
      <c r="A85" s="101" t="s">
        <v>120</v>
      </c>
      <c r="B85" s="89">
        <v>4.2</v>
      </c>
      <c r="C85">
        <v>6.35</v>
      </c>
      <c r="D85" s="88">
        <f>ROUNDUP((('Dämmputzsystem tragf. Untergr.'!$B$12*'Dämmputzsystem tragf. Untergr.'!$B$24)/25),0)</f>
        <v>0</v>
      </c>
      <c r="E85">
        <v>13</v>
      </c>
    </row>
    <row r="88" spans="1:5" x14ac:dyDescent="0.2">
      <c r="A88" s="101" t="s">
        <v>121</v>
      </c>
      <c r="B88" s="89">
        <v>0.5</v>
      </c>
      <c r="C88">
        <v>14.65</v>
      </c>
      <c r="D88" s="88">
        <f>ROUNDUP((($B88*'Dämmputzsystem tragf. Untergr.'!$B$24)/15),0)</f>
        <v>0</v>
      </c>
    </row>
    <row r="89" spans="1:5" x14ac:dyDescent="0.2">
      <c r="A89" s="101" t="s">
        <v>122</v>
      </c>
      <c r="B89" s="89">
        <v>0.5</v>
      </c>
      <c r="C89">
        <v>17.55</v>
      </c>
      <c r="D89" s="88">
        <f>ROUNDUP((($B89*'Dämmputzsystem tragf. Untergr.'!$B$24)/15),0)</f>
        <v>0</v>
      </c>
    </row>
    <row r="90" spans="1:5" x14ac:dyDescent="0.2">
      <c r="A90" s="101" t="s">
        <v>123</v>
      </c>
      <c r="B90" s="89">
        <v>0.4</v>
      </c>
      <c r="C90">
        <v>22.56</v>
      </c>
      <c r="D90" s="88">
        <f>ROUNDUP((($B90*'Dämmputzsystem tragf. Untergr.'!$B$24)/12.5),0)</f>
        <v>0</v>
      </c>
    </row>
    <row r="91" spans="1:5" x14ac:dyDescent="0.2">
      <c r="A91" s="101" t="s">
        <v>124</v>
      </c>
      <c r="B91" s="89">
        <v>0.4</v>
      </c>
      <c r="C91">
        <v>27.08</v>
      </c>
      <c r="D91" s="88">
        <f>ROUNDUP((($B91*'Dämmputzsystem tragf. Untergr.'!$B$24)/12.5),0)</f>
        <v>0</v>
      </c>
    </row>
    <row r="92" spans="1:5" x14ac:dyDescent="0.2">
      <c r="A92" s="101"/>
    </row>
    <row r="95" spans="1:5" ht="25.5" x14ac:dyDescent="0.2">
      <c r="A95" s="100" t="s">
        <v>37</v>
      </c>
      <c r="B95">
        <v>4</v>
      </c>
      <c r="C95" s="101">
        <v>2.1800000000000002</v>
      </c>
      <c r="D95">
        <f>ROUNDUP((('Dämmputzsystem tragf. Untergr.'!B10*'Dämmputzsystem tragf. Untergr.'!B24)/20),0)</f>
        <v>0</v>
      </c>
    </row>
    <row r="96" spans="1:5" ht="25.5" x14ac:dyDescent="0.2">
      <c r="A96" s="100" t="s">
        <v>125</v>
      </c>
      <c r="B96">
        <v>6</v>
      </c>
      <c r="C96" s="101">
        <v>2.4500000000000002</v>
      </c>
      <c r="D96">
        <f>ROUNDUP((('Dämmputzsystem tragf. Untergr.'!B10*'Dämmputzsystem tragf. Untergr.'!B24)/25),0)</f>
        <v>0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Dämmputzsystem mit Welnet </vt:lpstr>
      <vt:lpstr>Dämmputzsystem tragf. Untergr.</vt:lpstr>
      <vt:lpstr>Listen Welnet</vt:lpstr>
      <vt:lpstr>Listen</vt:lpstr>
    </vt:vector>
  </TitlesOfParts>
  <Company>Colfirmit Rajasil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hümmer</dc:creator>
  <cp:lastModifiedBy>Philipp Koch</cp:lastModifiedBy>
  <cp:lastPrinted>2021-12-22T09:56:22Z</cp:lastPrinted>
  <dcterms:created xsi:type="dcterms:W3CDTF">2004-04-26T07:19:30Z</dcterms:created>
  <dcterms:modified xsi:type="dcterms:W3CDTF">2025-01-21T15:27:13Z</dcterms:modified>
</cp:coreProperties>
</file>